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3-2024" sheetId="1" r:id="rId4"/>
  </sheets>
  <definedNames/>
  <calcPr/>
  <extLst>
    <ext uri="GoogleSheetsCustomDataVersion2">
      <go:sheetsCustomData xmlns:go="http://customooxmlschemas.google.com/" r:id="rId5" roundtripDataChecksum="ArKVV/VVO2Nuulq9oSqng2AWQ8NBv2RnEGksEXueZ5M="/>
    </ext>
  </extLst>
</workbook>
</file>

<file path=xl/sharedStrings.xml><?xml version="1.0" encoding="utf-8"?>
<sst xmlns="http://schemas.openxmlformats.org/spreadsheetml/2006/main" count="390" uniqueCount="250">
  <si>
    <t>STATUS</t>
  </si>
  <si>
    <t>OPPORTUNITY NUMBER</t>
  </si>
  <si>
    <t>OPPORTUNITY TITLE</t>
  </si>
  <si>
    <t>ELIGIBILITY</t>
  </si>
  <si>
    <t>DESCRIPTION</t>
  </si>
  <si>
    <t>AGENCY CODE</t>
  </si>
  <si>
    <t>AGENCY NAME</t>
  </si>
  <si>
    <t>ESTIMATED FUNDING</t>
  </si>
  <si>
    <t>EXPECTED NUMBER OF AWARDS</t>
  </si>
  <si>
    <t>GRANTOR CONTACT</t>
  </si>
  <si>
    <t>AGENCY CONTACT PHONE</t>
  </si>
  <si>
    <t>AGENCY CONTACT EMAIL</t>
  </si>
  <si>
    <t>ESTIMATED POST DATE</t>
  </si>
  <si>
    <t>PRODUCT/SERVICE RECOMMENDATIONS</t>
  </si>
  <si>
    <t>Forecasted</t>
  </si>
  <si>
    <t>Improving Adolescent Health and Well-Being Through School-Based Surveillance and the What Works in Schools Program</t>
  </si>
  <si>
    <t>Unrestricted (i.e., open to any type of entity above), Eligibility is open to any organization. Funded recipients must demonstrate legal authority for public school district governance in that recipient’s jurisdiction.</t>
  </si>
  <si>
    <t>Schools have direct contact with over 50 million students for at least 6 hours a day and play an important role in promoting adolescent health and well-being. CDC’s What Works in Schools program is a primary prevention approach that supports school districts in implementing three key strategies: providing quality health education, connecting youth to health services, and creating safe and supportive learning environments. This program has demonstrated effectiveness at reducing adolescent risk behaviors and experiences. In schools where the program has been implemented students were less likely to engage in sexual risk behavior, less likely to use substances, and less likely to experience violence. Core elements of the program have also been shown to reduce symptoms of depression and suicidal thoughts and behaviors.This funding opportunity supports implementation of activities at multiple levels of the public education system to achieve health goals. Funding will support implementation of the What Works in Schools program in school districts and help build the capacity of agencies to assist local education agencies (districts and schools) in implementing What Works in Schools in middle and high schools.Funding will also support the collection and use of school-based surveillance data through the Youth Risk Behavior Survey and School Health Profiles.</t>
  </si>
  <si>
    <t>HHS-CDC-NCHHSTP</t>
  </si>
  <si>
    <t>Centers for Disease Control - NCHHSTP</t>
  </si>
  <si>
    <t>John Canfield</t>
  </si>
  <si>
    <t>404-718-8333</t>
  </si>
  <si>
    <t>qzc6@cdc.gov</t>
  </si>
  <si>
    <t>Adolescent Treatment</t>
  </si>
  <si>
    <t>Drug-Free Communities (DFC) Support Program - NEW (Year 1)</t>
  </si>
  <si>
    <t>Nonprofits having a 501(c)(3) status with the IRS, other than institutions of higher educations. A DFC legal applicant (an organization applying on behalf of a coalition, the coalition, or the applicant coalition) must reside within the United States and/or the U.S. territories. Additional Information on Eligibility:Eligible applicants are community-based coalitions addressing youth substance use that have previously received a DFC grant (Year 1–5). In addition, community-based coalitions that had previously received a DFC grant but have experienced a lapse in funding or have concluded the first five-year funding cycle and are applying for a second five-year funding cycle are eligible for this funding.Applicants must be a nonprofit (as defined by the IRS as a 501(c) organization); or an entity that the Administrator determines to be appropriate; or part of, or is associated with an established legally recognized domestic, public or private nonprofits organization.For example, state and local governments, federally recognized tribes, state-recognized tribes, urban Indian organizations (as defined in Pub. L. No. 94-437), public or private universities and colleges, professional associations, voluntary organizations, self-help groups, consumer and provider services-oriented constituency groups, community- and faith-based organizations, and tribal organizations. (Pub. L. No. 114-198 Sec 103).For the purposes of this NOFO and the DFC Support Program, a coalition is defined as a community-based formal arrangement for cooperation and collaboration among groups or sectors of a community in which each group retains its identity, but all agree to work together toward a common goal of building a safe, healthy, and drug-free community.</t>
  </si>
  <si>
    <t>The Drug-Free Communities (DFC) Support Program was created by the Drug-Free Communities Act of 1997 (Public Law 105-20). The Executive Office of the President, Office of National Drug Control Policy (ONDCP), and the Department of Health and Human Services (HHS), Centers for Disease Control and Prevention (CDC), National Center for Injury Prevention and Control (NCIPC) are accepting applications for Fiscal Year (FY) 2024 Drug-Free Communities (DFC) Support Program grants.The purpose of the DFC Support Program is to establish and strengthen collaboration to support the efforts of community coalitions working to prevent youth substance use. By statute, the DFC Support Program has two goals:1) Establish and strengthen collaboration among communities, public and private non-profit agencies, as well as federal, state, local, and tribal governments to support the efforts of community coalitions working to prevent and reduce substance abuse among youth (individuals 18 years of age and younger).2) Reduce substance abuse among youth and, over time, reduce substance abuse among adults by addressing the factors in a community that increase the risk of substance abuse and promoting the factors that minimize the risk of substance abuse.</t>
  </si>
  <si>
    <t>HHS-CDC-NCIPC</t>
  </si>
  <si>
    <t>Centers for Disease Control - NCIPC</t>
  </si>
  <si>
    <t>Dasheema Jarrett</t>
  </si>
  <si>
    <t>000-000-0000</t>
  </si>
  <si>
    <t>dfc_nofo@cdc.gov</t>
  </si>
  <si>
    <t>Drug-Free Communities (DFC) Support Program-Competing Continuation (Year 6)</t>
  </si>
  <si>
    <t>Nonprofits having a 501(c)(3) status with the IRS, other than institutions of higher educations.A DFC legal applicant (an organization applying on behalf of a coalition, the coalition, or the applicant coalition) must reside within the United States and/or the U.S. territories.State gov’ts or their bona fide agents (includes the District of Columbia)Local gov’ts or their bona fide agentsTerritorial gov’ts or their bona fide agents in the Commonwealth of PR, the VI, the Commonwealth of the N. Marianna Islands, American Samoa, Guam, the Federated States of Micronesia, the Republic of the Marshall Islands, and the Republic of PalauState controlled institutions of higher educationAmerican Indian or Alaska Native tribal gov’ts (federally recognized or state-recognized)Non-gov’t Orgs: American Indian or Alaska native tribally designated orgsAdditional Information on Eligibility:Eligible applicants are community-based coalitions addressing youth substance use that have previously received a DFC grant (Year 1–5). In addition, community-based coalitions that had previously received a DFC grant but have experienced a lapse in funding or have concluded the first five-year funding cycle and are applying for a second five-year funding cycle are eligible for this funding.Applicants must be a nonprofit (as defined by the IRS as a 501(c) organization); or an entity that the Administrator determines to be appropriate; or part of, or is associated with an established legally recognized domestic, public or private nonprofits organization.For example, state and local governments, federally recognized tribes, state-recognized tribes, urban Indian organizations (as defined in Pub. L. No. 94-437), public or private universities and colleges, professional associations, voluntary organizations, self-help groups, consumer and provider services-oriented constituency groups, community- and faith-based organizations, and tribal organizations. (Pub. L. No. 114-198 Sec 103).For the purposes of this NOFO and the DFC Support Program, a coalition is defined as a community-based formal arrangement for cooperation and collaboration among groups or sectors of a community in which each group retains its identity, but all agree to work together toward a common goal of building a safe, healthy, and drug-free community.</t>
  </si>
  <si>
    <t>The Drug-Free Communities (DFC) Support Program was created by the Drug-Free Communities Act of 1997 (Public Law 105-20). The Executive Office of the President, Office of National Drug Control Policy (ONDCP), and the Department of Health and Human Services (HHS), Centers for Disease Control and Prevention (CDC), National Center for Injury Prevention and Control (NCIPC) are accepting applications for Fiscal Year (FY) 2024 Drug-Free Communities (DFC) Support Program Grants.   The purpose of the DFC Support Program is to establish and strengthen collaborations to support the efforts of community coalitions working to prevent and reduce substance use among youth.By statute, the DFC Support Program has two goals: 1) Establish and strengthen the collaboration among communities, public and private non-profit agencies, as well as federal, state, local, and tribal governments to support the efforts of community coalitions working to prevent and reduce substance use among youth (individuals 18 years of age and younger).2) Reduce substance use among youth and, over time, reduce substance use among adults by addressing the factors in a community that increases the risk of substance use and promoting the factors that minimize the risk of substance use.This funding opportunity will fund applicants who have concluded the first (Year 1 – 5) funding cycle or have experienced a lapse in funding.</t>
  </si>
  <si>
    <t>Rural Health Network Development Planning Program</t>
  </si>
  <si>
    <t>Special district governments, public housing authorities/Indian housing authorities, Native American tribal organizations, Native American tribal governments, Nonprofits, County governments, Independent school districts, small businesses, public and state controlled institutions of higher education, City or township governments, Private institutions of higher education, for profit organizations other than small businesses.</t>
  </si>
  <si>
    <t>The purpose of the Rural Health Network Development Planning Program is to promote the planning and development of integrated rural health care networks.</t>
  </si>
  <si>
    <t>HHS-HRSA</t>
  </si>
  <si>
    <t>Health Resources and Services Administration</t>
  </si>
  <si>
    <t>Nkem Osian</t>
  </si>
  <si>
    <t>(301)443-2751</t>
  </si>
  <si>
    <t>nosian@hrsa.gov</t>
  </si>
  <si>
    <t>Adult Addiction Treatment
ASAM Criteria Training</t>
  </si>
  <si>
    <t>Behavioral Health Workforce Education and Training Program- Paraprofessionals</t>
  </si>
  <si>
    <t>Public and State Controlled Institutions of Higher Education, Private institutions of higher education, , Native American tribal governments ,    For profit organizations, Nonprofit organizations</t>
  </si>
  <si>
    <t>The purpose of this program is to increase the supply of behavioral health paraprofessionals trained to work with children, adolescents and transitional-aged youth at risk for behavioral health disorders by engaging and retaining families in mental health prevention and intervention programs.</t>
  </si>
  <si>
    <t>Tracey Smith</t>
  </si>
  <si>
    <t>(301)443-3612</t>
  </si>
  <si>
    <t>bhwet-para@hrsa.gov</t>
  </si>
  <si>
    <r>
      <rPr>
        <rFont val="Arial"/>
        <color rgb="FF0563C1"/>
        <sz val="12.0"/>
      </rPr>
      <t xml:space="preserve">One-day Adolescent ASAM Criteria
</t>
    </r>
    <r>
      <rPr>
        <rFont val="Arial"/>
        <color rgb="FF1155CC"/>
        <sz val="12.0"/>
      </rPr>
      <t>Strengthening My Parenting Skills</t>
    </r>
    <r>
      <rPr>
        <rFont val="Arial"/>
        <color rgb="FF000000"/>
        <sz val="12.0"/>
      </rPr>
      <t xml:space="preserve">
</t>
    </r>
    <r>
      <rPr>
        <rFont val="Arial"/>
        <color rgb="FF1155CC"/>
        <sz val="12.0"/>
      </rPr>
      <t>My Family and Me</t>
    </r>
  </si>
  <si>
    <t>Behavioral Health Workforce Education and Training Program- Professionals</t>
  </si>
  <si>
    <t>For profit organizations other than small businesses</t>
  </si>
  <si>
    <t>The purpose of this program is to increase the supply of behavioral health professionals trained to work with children, adolescents and transitional-aged youth at risk for behavioral healthdisorders by engaging and retaining families in mental health prevention and intervention programs.</t>
  </si>
  <si>
    <t>bhwet@hrsa.gov</t>
  </si>
  <si>
    <r>
      <rPr>
        <rFont val="Arial"/>
        <color rgb="FF0563C1"/>
        <sz val="12.0"/>
      </rPr>
      <t xml:space="preserve">One-day Adolescent ASAM Criteria
</t>
    </r>
    <r>
      <rPr>
        <rFont val="Arial"/>
        <color rgb="FF1155CC"/>
        <sz val="12.0"/>
      </rPr>
      <t>Strengthening My Parenting Skills</t>
    </r>
    <r>
      <rPr>
        <rFont val="Arial"/>
        <color rgb="FF000000"/>
        <sz val="12.0"/>
      </rPr>
      <t xml:space="preserve">
</t>
    </r>
    <r>
      <rPr>
        <rFont val="Arial"/>
        <color rgb="FF1155CC"/>
        <sz val="12.0"/>
      </rPr>
      <t>My Family and Me</t>
    </r>
  </si>
  <si>
    <t>Supporting the Mental Health Among the Health Professions Workforce</t>
  </si>
  <si>
    <t xml:space="preserve">For profit organizations other than small businesses, Native American tribal organizations, Public and State controlled institutions of higher education, nonprofits, county governments, Native American tribal governments, city or township governments, special distict governments, state governments, private institutions of higher education, Health care entities, including entities that provide health care services, such as hospitals, community health centers, and rural health clinics, or to medical professional associations. Additional examples of eligible entities include: Health Care Associations, Academic Health Centers, Community-based organizations that provide healthcare, Primary Care Associations, Primary Care Organizations, Teaching Health Centers, Federally Qualified Health Centers, Behavioral Health Organizations, and Mental Health Residential Organizations that provide healthcare.
</t>
  </si>
  <si>
    <t>The purpose of the Promote Mental Health Among the Health Professional Workforce (PMHW) program is to support health care entities, including entities that provide health care services, such as hospitals, community health centers, and rural health clinics, or medical professional associations, to promote wellness, resilience, and mental health of the health care professional workforce using established or enhanced evidence-based or evidence-informed programs to transform organizational cultures.</t>
  </si>
  <si>
    <t>Cynthia Harne</t>
  </si>
  <si>
    <t>(301)443-7661</t>
  </si>
  <si>
    <t>charne@hrsa.gov</t>
  </si>
  <si>
    <t>Adult Addiction Treatment</t>
  </si>
  <si>
    <t>Evidence-Based Telehealth Network Program</t>
  </si>
  <si>
    <t>County governments, public and state institutions of higher education, public housing authorities/Indian housing authorities, nonprofits, special distrit governments, independent school districts, state governments, Native American tribal organizations, private institutions of higher education, Native American tribal governments, city or township governments, for profit organizations, "Eligible applicants include rural or urban  entities that will provide direct clinical services through a telehealth network. Each entity participating in the networks may be a nonprofit or for-profit entity."</t>
  </si>
  <si>
    <t>The purpose of this program is to demonstrate how telehealth networks are used to: (a) expand access to, coordinate, and improve the quality of health care services; (b) improve and expand the training of health care providers; and/or (c) expand and improve the quality of health information available to health care providers, and patients and their families, for decision-making.</t>
  </si>
  <si>
    <t>Carlos Mena</t>
  </si>
  <si>
    <t>(301)443-3198</t>
  </si>
  <si>
    <t>cmena@hrsa.gov</t>
  </si>
  <si>
    <t>ASAM Criteria Training</t>
  </si>
  <si>
    <t>Opioid-Impacted Family Support Program (OIFSP)</t>
  </si>
  <si>
    <t>The purpose of this program is to support training programs that enhance and expand paraprofessionals knowledge, skills and expertise, and to increase the number of peer support specialists and other behavioral health-related paraprofessionals who work on integrated, interprofessional teams in providing services to children whose parents are impacted by opioid use disorders (OUD) and other substance use disorders (SUD), and their family members who are in guardianship roles. Additionally, a special focus is on demonstrating knowledge and understanding of the specific concerns for children, adolescents and transitional aged youth in high need and high demand areas who are at risk for mental health disorders and SUDs.</t>
  </si>
  <si>
    <t>Andrea Knox</t>
  </si>
  <si>
    <t>(301)443-4170</t>
  </si>
  <si>
    <t>OIFSP@hrsa.gov</t>
  </si>
  <si>
    <r>
      <rPr>
        <rFont val="Arial"/>
        <color rgb="FF1155CC"/>
        <sz val="12.0"/>
      </rPr>
      <t>Adolescent Treatment</t>
    </r>
    <r>
      <rPr>
        <rFont val="Arial"/>
        <color rgb="FF000000"/>
        <sz val="12.0"/>
      </rPr>
      <t xml:space="preserve">
</t>
    </r>
    <r>
      <rPr>
        <rFont val="Arial"/>
        <color rgb="FF1155CC"/>
        <sz val="12.0"/>
      </rPr>
      <t>ASAM Criteria Training</t>
    </r>
  </si>
  <si>
    <t>Rural Health Clinic Behavioral Health Care Program</t>
  </si>
  <si>
    <t>Nonprofits, state governments, Native American tribal organizations</t>
  </si>
  <si>
    <t>Sarah O'Donnell</t>
  </si>
  <si>
    <t>(301) 443-0298</t>
  </si>
  <si>
    <t>sodonnell@hrsa.gov</t>
  </si>
  <si>
    <t>Rural Communities Opioid Response Program-Psychostimulant Support</t>
  </si>
  <si>
    <t>State governments, Native American tribal organizations, county governments, Independent school districts, Special District governments, Native American Tribal Governments, Private Institutions of Higher Education, Public and State Controlled Institutions of Higher Education, Small businesses, For profit organizations, Nonprofit organizations, County or Township Governments, Public Housing Authorities, Indican Housing Authorities</t>
  </si>
  <si>
    <t>The purpose of RCORP-Psychostimulant Support is to strengthen and expand prevention, treatment, and recovery services for rural individuals who misuse psychostimulants to enhance their ability to access treatment and move towards recovery.</t>
  </si>
  <si>
    <t>Kim Nesbitt</t>
  </si>
  <si>
    <t>(301)443-4271</t>
  </si>
  <si>
    <t>ruralopioidresponse@hrsa.gov</t>
  </si>
  <si>
    <t>Behavioral Health Integration Into Community Settings</t>
  </si>
  <si>
    <t>Public &amp; State controlled institutions of higher education, Native American tribal organizations, Private institutions of higher education, City or township governments, State governments, County governments, SPRANS eligibility (state, local, and county governments; domenstic and public and private entitities, tribal governments and organizations)</t>
  </si>
  <si>
    <t>The purpose of the program is to promote healthy social and emotional development and behavioral health of mothers, children and families where they live, learn and play, and to address shortages in the mental and behavioral health workforce</t>
  </si>
  <si>
    <t>Rita Maldonado</t>
  </si>
  <si>
    <t>(301)443-3622</t>
  </si>
  <si>
    <t>rmaldonado@hrsa.gov</t>
  </si>
  <si>
    <t>Strengthening My Parenting Skills
My Family and Me</t>
  </si>
  <si>
    <t>Rural Substance Use Disorder Impact Program</t>
  </si>
  <si>
    <t>Building Optimal Outcomes for Moms (BLOOM)</t>
  </si>
  <si>
    <t>City or Township Governments, Native American tribal governments, County governments, Nonprofits, State governments, Native American tribal organizations.</t>
  </si>
  <si>
    <r>
      <rPr>
        <rFont val="Arial"/>
        <color rgb="FF363636"/>
        <sz val="12.0"/>
      </rPr>
      <t>The purpose of this program is to support community-based organizations (CBOs) to implement, sustain, or expand programs or policies addressing social and structural determinants of health (SSDOH) to improve maternal health and eliminate maternal health inequities</t>
    </r>
    <r>
      <rPr>
        <rFont val="Arial"/>
        <color rgb="FFFFFFFF"/>
        <sz val="12.0"/>
      </rPr>
      <t> MCHB</t>
    </r>
  </si>
  <si>
    <t>Kacie McLaughlin</t>
  </si>
  <si>
    <t>(301)945-9633</t>
  </si>
  <si>
    <t>kmclaughlin1@hrsa.gov</t>
  </si>
  <si>
    <t>Maternal, Infant, and Early Childhood Home Visiting  Program ‚Äì Base and Matching Grants</t>
  </si>
  <si>
    <t>Nonprofits, State governments, Native American tribal organizations, nclude all states and six jurisdictions serving the District of Columbia, Puerto Rico, Guam, the U.S. Virgin Islands, the Commonwealth of the Northern Mariana Islands, and American Samoa. Nonprofit organizations currently funded in FY 2021 under the MIECHV Program are also eligible to apply if the state for which they were funded to provide MIECHV services in FY 2021 does not apply.</t>
  </si>
  <si>
    <r>
      <rPr>
        <rFont val="Arial"/>
        <color rgb="FF363636"/>
        <sz val="12.0"/>
      </rPr>
      <t>The purpose of the Maternal, Infant, and Early Childhood Home Visiting (MIECHV) Program is to improve maternal and child health, early childhood development, and family well-being by providing pregnant people and parents with children up to kindergarten entry—especially those living in communities identified as at risk for poor maternal and child health outcomes—with voluntary, evidence-based home visiting services.</t>
    </r>
    <r>
      <rPr>
        <rFont val="Arial"/>
        <color rgb="FFFFFFFF"/>
        <sz val="12.0"/>
      </rPr>
      <t> MCHB</t>
    </r>
  </si>
  <si>
    <t>Rachel Herzfeldt-Kamprath</t>
  </si>
  <si>
    <t>(301)443-2524</t>
  </si>
  <si>
    <t>RHerzfeldt-Kamprath@hrsa.gov</t>
  </si>
  <si>
    <t>Community Overdose Intervention Prevention Program</t>
  </si>
  <si>
    <t>Native American Tribal Organizations and Governments</t>
  </si>
  <si>
    <t>The purpose of the Community Overdose Intervention Prevention Program is to provide culturally appropriate prevention, intervention, treatment, and recovery services for American Indian and Alaska Native (AI/AN) communities with opioid use disorder or have a history of overdose. The impact of opioids and overdoses (from opioids and polysubstance use) has been exacerbated by the COVID-19 epidemic and manufacturing of unscheduled substances like xylazine into opioids, methamphetamine, cocaine, marijuana, and more.</t>
  </si>
  <si>
    <t>HHS-IHS</t>
  </si>
  <si>
    <t>Indian Health Service</t>
  </si>
  <si>
    <t>Indian Health Service Division of Grants Management</t>
  </si>
  <si>
    <t>301-443-5204</t>
  </si>
  <si>
    <t>DGM@ihs.gov</t>
  </si>
  <si>
    <t>Promoting the Integration of Primary and Behavioral Health Care Integration</t>
  </si>
  <si>
    <t>Eligibility for this program is statutorily limited to a State or appropriate State agency (e.g., state mental health authority, the single state agency (SSA) for substance use services, the State Medicaid agency, or the state health department).</t>
  </si>
  <si>
    <t>The purpose of this program is to (1) promote full integration and collaboration in clinical practice between behavioral healthcare and primary physical healthcare, including for special populations; (2) support the improvement of integrated care models for behavioral healthcare and primary/physical healthcare to improve the overall wellness and physical health status of adults with a serious mental illness (SMI); adults who have co-occurring mental illness and physical health conditions or chronic disease; children and adolescents with a serious emotional disturbance (SED) who have a co-occurring physical health conditions or chronic disease; individuals with a substance use disorder (SUD); or individuals with co-occurring mental and substance use disorder (COD); and (3) promote the implementation and improvement of bidirectional integrated care services, including evidence-based or evidence-informed screening, assessment, diagnosis, prevention, treatment, and recovery services for mental and substance use disorders, and co-occurring physical health conditions and chronic diseases.</t>
  </si>
  <si>
    <t>HHS-SAMHS-SAMHSA</t>
  </si>
  <si>
    <t>Substance Abuse and Mental Health Services Adminis</t>
  </si>
  <si>
    <t>Nicole Pascua
Center for Mental Health Services
Substance Abuse and Mental Health Services Administration</t>
  </si>
  <si>
    <t>240-276-1855</t>
  </si>
  <si>
    <t>nicole.pascua@samhsa.hhs.gov</t>
  </si>
  <si>
    <t>Adult Addiction Treatment
Adolescent Treatment</t>
  </si>
  <si>
    <t>Statewide Family Network Program</t>
  </si>
  <si>
    <t>States, political subdivisions of States, Indian tribes or tribal organizations (as such terms are defined in section 4 of the Indian Self-Determination and Education Assistance Act), health facilities, or programs operated by or in accordance with a contract or grant with the Indian Health Service, or, other public or private nonprofit entities.</t>
  </si>
  <si>
    <t>The purpose of this program is to provide resources to enhance the capacity of statewide mental health family-controlled organizations to engage with family members/primary caregivers who are raising children, youth, and young adults with serious emotional disturbance (SED).  </t>
  </si>
  <si>
    <t>Jessica Mullins
Center for Mental Health Services
Child, Adolescent and Family Branch</t>
  </si>
  <si>
    <t>240-276-1653</t>
  </si>
  <si>
    <t>jessica.mullins@samhsa.hhs.gov</t>
  </si>
  <si>
    <t>Community Programs for Outreach and Intervention with Youth and Young Adults at Clinical High Risk for Psychosis</t>
  </si>
  <si>
    <t>Eligibility is statutorily limited to public entities which includes State governments and territories, governmental units within political subdivisions of a state (e.g., county, city, town), and Federally recognized American Indian/Alaska Native tribes and tribal organizations.</t>
  </si>
  <si>
    <t>The purpose of this program is to provide trauma-informed, evidence-based interventions to youth and young adults (not more than 25 years of age) who are at clinical high risk for psychosis. Award recipients are expected to use evidence-based intervention to: 1) improve symptomatic and behavioral functioning; (2) enable youth and young adults to resume age-appropriate social, academic, and/or vocational activities; (3) delay or prevent the onset of psychosis; and (4) minimize the duration of untreated psychosis for those who develop psychotic symptoms.  </t>
  </si>
  <si>
    <t>Hope Griffith-Jones
Center for Mental Health Services
Substance Abuse and Mental Health Services Administration</t>
  </si>
  <si>
    <t>240-276-1301</t>
  </si>
  <si>
    <t>hope.griffith-jones@samhsa.hhs.gov</t>
  </si>
  <si>
    <t>GLS Campus Suicide Prevention</t>
  </si>
  <si>
    <t>Eligibility for this program is statutorily limited to private and public non-profit institutions of higher education, including Tribal colleges and universities.</t>
  </si>
  <si>
    <r>
      <rPr>
        <rFont val="Arial"/>
        <color rgb="FF000000"/>
        <sz val="12.0"/>
      </rPr>
      <t>The purpose of this program is to support a comprehensive public health and evidence-based approach that: (1) enhances mental health services for all college students, including those at risk for suicide, depression, serious mental illness (SMI)/serious emotional disturbances (SED), and/or substance use disorders that can lead to school failure; (2) prevents and reduces suicide, and mental and substance use disorders; (3) promotes help-seeking behavior; and (4) improves the identification and treatment of at-risk college students so they can successfully complete their studies</t>
    </r>
    <r>
      <rPr>
        <rFont val="Arial"/>
        <b/>
        <color rgb="FF000000"/>
        <sz val="12.0"/>
      </rPr>
      <t>.</t>
    </r>
  </si>
  <si>
    <t>Portland Ridley
Suicide Prevention Branch, Center for Mental Health Services
Substance Abuse and Mental Health Services Administration</t>
  </si>
  <si>
    <t>240-276-1848</t>
  </si>
  <si>
    <t>portland.ridley@samhsa.hhs.gov</t>
  </si>
  <si>
    <t>Cooperative Agreements for the Garrett Lee Smith State/Tribal Youth Suicide Prevention and Early Intervention Program</t>
  </si>
  <si>
    <t>Eligibility for this program is statutorily limited to states and territories; a public organization or private non-profit organization designated by a State to develop or direct the state-sponsored statewide youth suicide early intervention and prevention strategies; or federally recognized Indian tribes or tribal organizations (as defined in the Indian Self-Determination and Education Assistance Act) or urban Indian organizations (as defined in the Indian Health Care Improvement Act) that is actively involved in the development and continuation of a tribal youth suicide early intervention and prevention strategy.</t>
  </si>
  <si>
    <t>The purpose of this program is to support states and tribes with implementing youth suicide prevention and early intervention strategies in schools, institutions of higher education juvenile justice systems, substance use and mental health programs, foster care systems, and other child and youth-serving organizations.  </t>
  </si>
  <si>
    <t>Brandon J. Johnson, M.H.S., MCHES
Branch Chief, Suicide Prevention Branch
Center for Mental Health Services (CMHS)</t>
  </si>
  <si>
    <t>240-276-1222</t>
  </si>
  <si>
    <t>brandon.johnson1@samhsa.hhs.gov</t>
  </si>
  <si>
    <t>Assisted Outpatient Treatment Program for Individuals with Serious Mental Illness</t>
  </si>
  <si>
    <t>Eligibility is statutorily limited to States, counties, cities mental health systems (including state mental health authorities), mental health courts, or any other entity with authority under the law of the state in which the applicant grantee is located to implement, monitor, and oversee AOT programs.</t>
  </si>
  <si>
    <t>The purpose of this program is to implement and evaluate new AOT programs and identify evidence-based practices to reduce the incidence and duration of psychiatric hospitalization, homelessness, incarcerations, and interactions with the criminal justice system while improving the health and social outcomes of individuals with a serious mental illness (SMI).</t>
  </si>
  <si>
    <t>David Barry
Center for Mental Health Services
Substance Abuse and Mental Health Services Administration</t>
  </si>
  <si>
    <t>240-276-0116</t>
  </si>
  <si>
    <t>david.barry@samhsa.hhs.gov</t>
  </si>
  <si>
    <t>Sober Truth on Preventing Underage Drinking Act (STOP Act) Grant Program</t>
  </si>
  <si>
    <t>Eligibility for this program is statutory limited (Section 519-B of the Public Health Service Act [42 USC 290bb-25b], as amended) to domestic public and private nonprofit entities that are current or former DFC Support Program recipients.</t>
  </si>
  <si>
    <t>The purpose of this SAMHSA program is to prevent and reduce alcohol use among youth and young adults ages 12-20 in communities throughout the United States. The program aims to: (1) address norms regarding alcohol use by youth, (2) reduce opportunities for underage drinking, (3) create changes in underage drinking enforcement efforts, (4) address penalties for underage use, and/or (5) reduce negative consequences associated with underage drinking (e.g., motor vehicle crashes, sexual assaults). In addition, applicants will build on strategic plans that were developed under a Drug Free Communities (DFC) grant.</t>
  </si>
  <si>
    <t>Jerry Campbell</t>
  </si>
  <si>
    <t>240-276-0117</t>
  </si>
  <si>
    <t>jerry.campbell@samhsa.hhs.gov</t>
  </si>
  <si>
    <t>State Pilot Program for Residential Treatment for Pregnant and Postpartum Women (PPW-PLT)</t>
  </si>
  <si>
    <t>Eligible applicants are Single State Agencies (SSA) for Substance Abuse. The District of Columbia, Guam, the Commonwealth of Puerto Rico, the Northern Mariana Islands, the Virgin Islands, American Samoa, the Federated States of Micronesia, the Republic of the Marshall Islands, and the Republic of Palau are also eligible to apply.</t>
  </si>
  <si>
    <t>The purpose of this program is to enhance flexibility in the use of funds designed to: (1) support family-based services for pregnant and postpartum women with a primary diagnosis of a substance use disorder, emphasizing the treatment of opioid use disorders; (2) help state substance use agencies address the continuum of care, including services provided to pregnant and postpartum women in non-residential based settings; and (3) promote a coordinated, effective and efficient state system managed by state substance use agencies by encouraging new approaches and models of service delivery.</t>
  </si>
  <si>
    <t>Sheryl Crawford</t>
  </si>
  <si>
    <t>240-276-1063</t>
  </si>
  <si>
    <t>sheryl.crawford@samhsa.hhs.gov</t>
  </si>
  <si>
    <t>Building Communities of Recovery</t>
  </si>
  <si>
    <t>Recovery Community Organizations (RCOs) that are domestic private nonprofit entities in states, territories, or tribes.</t>
  </si>
  <si>
    <t>The purpose of this program is to mobilize and connect a broad base of community-based resources to increase the prevalence and quality of long-term recovery support for persons with substance use disorders (SUD) and co-occurring substance use and mental disorders (COD).</t>
  </si>
  <si>
    <t>Jihane Ambroise</t>
  </si>
  <si>
    <t>240-276-1018</t>
  </si>
  <si>
    <t>jihane.ambroise@samhsa.hhs.gov</t>
  </si>
  <si>
    <t>First Responders ‚Äì Comprehensive Addiction and Recovery Act</t>
  </si>
  <si>
    <t>Eligibility for this program is statutorily limited to States, local governmental entities, and Indian tribes and tribal organizations.</t>
  </si>
  <si>
    <t>The purpose of this program is to support first responders and members of other key community sectors to administer a drug or device approved or cleared under the Federal Food, Drug, and Cosmetic Act (FD&amp;C Act) for emergency reversal of known or suspected opioid overdose.  </t>
  </si>
  <si>
    <t>Amara D. Matlock</t>
  </si>
  <si>
    <t>240-276-1768</t>
  </si>
  <si>
    <t>amara.matlock@samhsa.hhs.gov</t>
  </si>
  <si>
    <t>State Opioid Response</t>
  </si>
  <si>
    <t>Eligibility is limited to Single State Agencies (SSAs) and territories.</t>
  </si>
  <si>
    <t>The purpose of this program is to address the opioid overdose crisis by providing resources to states and territories for increasing access to FDA-approved medications for the treatment of opioid use disorder, and for supporting the continuum of prevention, harm reduction, treatment, and recovery support services for opioid use disorder (OUD) and other concurrent substance use disorders.</t>
  </si>
  <si>
    <t>Jenifer Gianello, M.Ed., LPC</t>
  </si>
  <si>
    <t>240-276-0300</t>
  </si>
  <si>
    <t>OPIOIDSOR@samhsa.hhs.gov</t>
  </si>
  <si>
    <t>Tribal Opioid Response</t>
  </si>
  <si>
    <t>Eligibility is limited to federally recognized American Indian or Alaska Native Tribe or tribal organizations. Tribes and tribal organizations may apply individually, as a consortium, or in partnership with an Urban Indian Organizations.</t>
  </si>
  <si>
    <t>The purpose of the TOR program is to assist in addressing the overdose crisis in Tribal communities by increasing access to FDA-approved medications for the treatment of opioid use disorder, and supporting the continuum of prevention, harm reduction, treatment, and recovery support services for opioid use disorder and co-occurring substance use disorders.</t>
  </si>
  <si>
    <t>William Longinetti</t>
  </si>
  <si>
    <t>240-276-1190</t>
  </si>
  <si>
    <t>william.longinetti@samhsa.hhs.gov</t>
  </si>
  <si>
    <t>Posted</t>
  </si>
  <si>
    <t>SM-23-013</t>
  </si>
  <si>
    <t>Grants for Expansion and Sustainability of the Comprenhensive Community Mental Health Services for Children with Serious Emotional Disturbances (Children's SOC)</t>
  </si>
  <si>
    <t>Eligibility is statutorily limited to states and territories, governmental units within political sub-divisions of states, and federally recognized American Indian/Alaska Native (AI/AN) tribes and tribal organizations.</t>
  </si>
  <si>
    <t>The purpose of this program is to provide resources to improve the mental health outcomes for children and youth, birth through age 21, at risk for or with serious emotional disturbances (SED), and their families. This program supports the implementation, expansion, and integration of the System of Care (SOC) approach by creating sustainable infrastructure and services that are required as part of the Comprehensive Community Mental Health Services for Children and their Families Program (also known as the Children’s Mental Health Initiative or CMHI). With this program, SAMHSA aims to prepare children and youth with or at risk of SED for successful transition to adulthood and assumption of adult roles and responsibilities.</t>
  </si>
  <si>
    <t>$3,000,000 per award</t>
  </si>
  <si>
    <t>SM-23-021</t>
  </si>
  <si>
    <t>Tribal Behavioral Health</t>
  </si>
  <si>
    <t>Eligibility is limited to federally recognized American Indian/Alaska Native (AI/AN) tribes, tribal organizations, Urban Indian Organizations, or consortia of tribes or tribal organizations.</t>
  </si>
  <si>
    <t>The purpose of this program is to prevent and reduce suicidal behavior and substance use/misuse, reduce the impact of trauma, and promote mental health among American Indian/Alaska Native (AI/AN) youth, up to and including age 24, by building a healthy network of systems, services, and partnerships that impact youth.</t>
  </si>
  <si>
    <t>$250,000 per award</t>
  </si>
  <si>
    <t>FY2024 Transitional Living Program</t>
  </si>
  <si>
    <t>State governments, Public housing authorities/Indian housing authorities, Private institutions of higher education,  Independent school districts, City or township government, County government, Native American tribal organizations (other than Federally recognized tribal governments), Nonprofits having a 501(c)(3) status with the IRS, other than institutions of higher education, Nonprofits that do not have a 501(c)(3) status with the IRS, other than institutions of higher education, Public and State controlled institutions of higher education, Native American tribal governments (Federally recognized</t>
  </si>
  <si>
    <t>The Transitional Living Program (TLP) provides safe, stable, and appropriate shelter for runaway and homeless youth ages 16 to under 22 for up to 18 months and, under extenuating circumstances, can be extended to 21 months. TLPs provide comprehensive services that supports the transition of homeless youth to self-sufficiency and stable, independent living. Through the provision of shelter and an array of comprehensive services, TLP youth will realize improvements in four core outcome areas (i.e., safe and stable housing, education/employment, permanent connections, and social and emotional well-being). </t>
  </si>
  <si>
    <t>HHS-ACF-FYSB</t>
  </si>
  <si>
    <t>Administration for Children &amp; Families - ACYF/FYSB</t>
  </si>
  <si>
    <t>Tyanna Williams</t>
  </si>
  <si>
    <t>202-205-8348</t>
  </si>
  <si>
    <t>tyanna.williams@acf.hhs.gov</t>
  </si>
  <si>
    <t>FY 2024 Basic Center Program</t>
  </si>
  <si>
    <t xml:space="preserve">County givernments, special district governments, Native American Tribal Organizations, Public Housing authorities/Indian Housing Authorities, city or township governments, Public and State controlled institutions of higher education, State governments, Nonprofit organizations, Independent School Districts.  </t>
  </si>
  <si>
    <t>The Basic Center Program (BCP) provides temporary shelter and counseling services to youth who have left home without permission of their parents or guardians, have been forced to leave home, or other homeless youth who might otherwise end up in the law enforcement or in the child welfare, mental health, or juvenile justice systems. BCPs work to establish or strengthen community-based programs that meet the immediate needs of runaway and homeless youth and their families. BCP award recipients provide youth under 18 years of age with emergency shelter, food, clothing, counseling and referrals for health care. BCP award recipients can provide up to 21 days of shelter for youth and seeks to reunite young people with their families, whenever possible, or to locate appropriate alternative placements.  Additional services may include: street-based services; home-based services for families with youth at risk of separation from the family; drug abuse education and prevention services; and at the request of runaway and homeless youth, testing for sexually transmitted diseases.</t>
  </si>
  <si>
    <t>Gloria Watkins</t>
  </si>
  <si>
    <t>(202) 205-9546</t>
  </si>
  <si>
    <t>Gloria.Watkins@acf.hhs.gov</t>
  </si>
  <si>
    <t>TI-24-010</t>
  </si>
  <si>
    <t>Screening, Brief Intervention, and Referral to Treatment (SBIRT)</t>
  </si>
  <si>
    <t>Eligible applicants are States, political subdivisions of States, Indian Tribes, or Tribal organizations (as such terms are defined in section 4 of the Indian Self-Determination and Education Assistance Act), health facilities, or programs operated by or in accordance with a contract or grant with the Indian Health Service, or other public or non-profit private entities.</t>
  </si>
  <si>
    <t>The purpose of this program is to implement screening, brief intervention, and referral to treatment services for children, adolescents, and/or adults in primary care and community health settings (e.g., health centers, hospital systems, health maintenance organizations (HMOs), preferred-provider organizations (PPOs), Federally Qualified Health Care (FQHC) systems, behavioral health centers, pediatric health care providers, Children’s Hospitals, etc.) with a focus on screening for underage drinking, opioid use, and other substance use.</t>
  </si>
  <si>
    <t>$995,000 per year for 5 years</t>
  </si>
  <si>
    <t>Andrea Harris</t>
  </si>
  <si>
    <t>240-276-2441</t>
  </si>
  <si>
    <t>andrea.harris@samhsa.hhs.gov</t>
  </si>
  <si>
    <t>Due Date for Proposal Submission is 4/12/2024</t>
  </si>
  <si>
    <r>
      <rPr>
        <rFont val="Arial"/>
        <color rgb="FF1155CC"/>
        <sz val="12.0"/>
      </rPr>
      <t>Adolescent Treatment</t>
    </r>
    <r>
      <rPr>
        <rFont val="Arial"/>
        <color theme="1"/>
        <sz val="12.0"/>
      </rPr>
      <t xml:space="preserve">
</t>
    </r>
    <r>
      <rPr>
        <rFont val="Arial"/>
        <color rgb="FF1155CC"/>
        <sz val="12.0"/>
      </rPr>
      <t>Adult Addiction Treatment</t>
    </r>
  </si>
  <si>
    <t>TI-24-003</t>
  </si>
  <si>
    <t>Recovery Community Organizations (RCOs) that are domesticprivate nonprofit entities in states, territories, or tribes.</t>
  </si>
  <si>
    <t>The purpose of this program is to mobilize and connect abroad base of community-based resources to increase theprevalence and quality of long-term recovery support forpersons with substance use disorders (SUD) and co-occurringsubstance use and mental disorders (COD).</t>
  </si>
  <si>
    <r>
      <rPr>
        <rFont val="Arial"/>
        <color rgb="FF1155CC"/>
        <sz val="12.0"/>
      </rPr>
      <t>Adolescent Treatment</t>
    </r>
    <r>
      <rPr>
        <rFont val="Arial"/>
        <color theme="1"/>
        <sz val="12.0"/>
      </rPr>
      <t xml:space="preserve">
</t>
    </r>
    <r>
      <rPr>
        <rFont val="Arial"/>
        <color rgb="FF1155CC"/>
        <sz val="12.0"/>
      </rPr>
      <t>Adult Addiction Treatment</t>
    </r>
  </si>
  <si>
    <t>TI-24-013</t>
  </si>
  <si>
    <t>Minority AIDS Initiative: Integrated Behavioral Health and HIV Care for
Unsheltered Populations Pilot Project</t>
  </si>
  <si>
    <t>Eligible applicants are States and Territories (AmericanSamoa, Guam, Marshall Islands, Micronesia, Northern MarianaIslands, Palau, Puerto Rico, Virgin Islands), including the District of Columbia, political subdivisions of States (i.e.county, city, state), Indian tribes, or tribal organizations (assuch terms are defined in section 5304 of title 25), community-based public and private non-profit entities or programsoperated by or in accordance with a contract or award withthe Indian Health Service, or other public or private non-profitentities.</t>
  </si>
  <si>
    <t>The purpose of this SAMHSA program is to pilot an approachto comprehensive healthcare for racial and ethnic medicallyunderserved people experiencing unsheltered homelessnessthrough the provision of portable clinical care deliveredoutside focused on the integration of behavioral health andHIV treatment and prevention services. Recipients will beexpected to address HIV/Hepatitis C/Sexually TransmittedInfections (STI)/behavioral health via a syndemic approach tohealthcare delivery through utilization of low barriersubstance use disorder treatment; mental health care; HIV,viral hepatitis, and STI testing and treatment; HIV preventionincluding condom and Pre-Exposure Prophylaxis distribution;and harm reduction services.</t>
  </si>
  <si>
    <t xml:space="preserve">Kristin Roha
</t>
  </si>
  <si>
    <t>240-276-0586</t>
  </si>
  <si>
    <t>kristin.roha@samhsa.hhs.gov</t>
  </si>
  <si>
    <t>TI-24-005</t>
  </si>
  <si>
    <t>Minority AIDS Initiative: A Pilot Program to Strengthen Prevention and
Treatment Services for Substance Use Disorders, HIV/AIDS, and Other
Infectious Diseases</t>
  </si>
  <si>
    <t>Eligible applicants are States and Territories, including theDistrict of Columbia, political subdivisions of States, drugcourts, Indian tribes, or tribal organizations (as such terms aredefined in section 5304 of title 25), health facilities, orprograms operated by or in accordance with a contract oraward with the Indian Health Service, or other public orprivate non-profit entities.</t>
  </si>
  <si>
    <t>The purpose of this program is to provide substance useprevention, substance use disorder (SUD) treatment, HIV, andviral hepatitis prevention and treatment services for racialand ethnic medically underserved individuals vulnerable to aSUD and/or mental health condition, HIV, viral hepatitis, andother infectious disease (e.g., sexually transmittedinfections).</t>
  </si>
  <si>
    <t>MAI-CSAP-CSAT@samhsa.hhs.gov</t>
  </si>
  <si>
    <t>TI-24-004</t>
  </si>
  <si>
    <t>Grants to Expand Substance Use Disorder Treatment Capacity in Adult and Family Treatment Drug Courts</t>
  </si>
  <si>
    <t>Eligible applicants are States and Territories, including the District of Columbia, political subdivisions of States, drug courts, Indian tribes, or tribal organizations (as such terms are defined in Section 5304 of Title 25), health facilities, or programs operated by or in accordance with a contract or award with the Indian Health Service, or other public or private nonprofit entities.</t>
  </si>
  <si>
    <t>The purpose of this program is to expand substance use disorder (SUD) treatment and recovery support services in existing drug courts. The program recognizes the need for treatment instead of incarceration for individuals with SUDs. Recipients are expected to provide prevention, harm reduction, treatment, and recovery services for individuals with SUD involved with the courts. With this program, SAMHSA aims to improve abstinence from substance use, housing stability, employment status, social connectedness, health/behavioral/social consequences, and reduce criminal justice involvement.</t>
  </si>
  <si>
    <t>$400,000 per year for 5 years</t>
  </si>
  <si>
    <t>Jon Berg</t>
  </si>
  <si>
    <t>(240) 276-1609</t>
  </si>
  <si>
    <t>TreatmentDrugCourts@samhsa.hhs.gov</t>
  </si>
  <si>
    <r>
      <rPr>
        <rFont val="Arial"/>
        <color rgb="FF0563C1"/>
        <sz val="12.0"/>
      </rPr>
      <t xml:space="preserve">Adult Addiction Treatment
</t>
    </r>
    <r>
      <rPr>
        <rFont val="Arial"/>
        <color rgb="FF1155CC"/>
        <sz val="12.0"/>
        <u/>
      </rPr>
      <t>Court Services and Diversion Programs</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</si>
</sst>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m/d/yyyy"/>
  </numFmts>
  <fonts count="13">
    <font>
      <sz val="12.0"/>
      <color theme="1"/>
      <name val="Calibri"/>
      <scheme val="minor"/>
    </font>
    <font>
      <b/>
      <sz val="12.0"/>
      <color theme="1"/>
      <name val="Arial"/>
    </font>
    <font>
      <sz val="12.0"/>
      <color rgb="FF000000"/>
      <name val="Arial"/>
    </font>
    <font>
      <sz val="12.0"/>
      <color rgb="FF0563C1"/>
      <name val="Arial"/>
    </font>
    <font>
      <sz val="12.0"/>
      <color theme="1"/>
      <name val="Arial"/>
    </font>
    <font>
      <sz val="12.0"/>
      <color rgb="FF363636"/>
      <name val="Arial"/>
    </font>
    <font>
      <sz val="12.0"/>
      <color rgb="FF0000FF"/>
      <name val="Arial"/>
    </font>
    <font>
      <sz val="12.0"/>
      <color rgb="FF1155CC"/>
      <name val="Arial"/>
    </font>
    <font>
      <sz val="12.0"/>
      <color rgb="FF4A4A4A"/>
      <name val="Arial"/>
    </font>
    <font>
      <u/>
      <sz val="12.0"/>
      <color rgb="FF0000FF"/>
      <name val="Arial"/>
    </font>
    <font>
      <u/>
      <sz val="12.0"/>
      <color rgb="FF0000FF"/>
      <name val="Arial"/>
    </font>
    <font>
      <color theme="1"/>
      <name val="Calibri"/>
      <scheme val="minor"/>
    </font>
    <font>
      <u/>
      <sz val="12.0"/>
      <color rgb="FF0000FF"/>
      <name val="Arial"/>
    </font>
  </fonts>
  <fills count="3">
    <fill>
      <patternFill patternType="none"/>
    </fill>
    <fill>
      <patternFill patternType="lightGray"/>
    </fill>
    <fill>
      <patternFill patternType="solid">
        <fgColor rgb="FFFFFFFF"/>
        <bgColor rgb="FFFFFFFF"/>
      </patternFill>
    </fill>
  </fills>
  <borders count="4">
    <border/>
    <border>
      <right style="thin">
        <color rgb="FFB7B7B7"/>
      </right>
    </border>
    <border>
      <left style="thin">
        <color rgb="FFB7B7B7"/>
      </left>
      <right style="thin">
        <color rgb="FFB7B7B7"/>
      </right>
    </border>
    <border>
      <left style="thin">
        <color rgb="FFB7B7B7"/>
      </left>
    </border>
  </borders>
  <cellStyleXfs count="1">
    <xf borderId="0" fillId="0" fontId="0" numFmtId="0" applyAlignment="1" applyFont="1"/>
  </cellStyleXfs>
  <cellXfs count="45">
    <xf borderId="0" fillId="0" fontId="0" numFmtId="0" xfId="0" applyAlignment="1" applyFont="1">
      <alignment readingOrder="0" shrinkToFit="0" vertical="bottom" wrapText="0"/>
    </xf>
    <xf borderId="0" fillId="0" fontId="1" numFmtId="0" xfId="0" applyAlignment="1" applyFont="1">
      <alignment horizontal="left" readingOrder="0" shrinkToFit="0" vertical="top" wrapText="1"/>
    </xf>
    <xf borderId="1" fillId="0" fontId="1" numFmtId="0" xfId="0" applyAlignment="1" applyBorder="1" applyFont="1">
      <alignment horizontal="left" shrinkToFit="0" vertical="top" wrapText="1"/>
    </xf>
    <xf borderId="2" fillId="0" fontId="1" numFmtId="0" xfId="0" applyAlignment="1" applyBorder="1" applyFont="1">
      <alignment horizontal="left" shrinkToFit="0" vertical="top" wrapText="1"/>
    </xf>
    <xf borderId="2" fillId="0" fontId="1" numFmtId="164" xfId="0" applyAlignment="1" applyBorder="1" applyFont="1" applyNumberFormat="1">
      <alignment horizontal="left" shrinkToFit="0" vertical="top" wrapText="1"/>
    </xf>
    <xf borderId="3" fillId="0" fontId="1" numFmtId="0" xfId="0" applyAlignment="1" applyBorder="1" applyFont="1">
      <alignment horizontal="left" readingOrder="0" shrinkToFit="0" vertical="top" wrapText="1"/>
    </xf>
    <xf borderId="0" fillId="0" fontId="2" numFmtId="0" xfId="0" applyAlignment="1" applyFont="1">
      <alignment horizontal="left" readingOrder="0" shrinkToFit="0" vertical="top" wrapText="1"/>
    </xf>
    <xf borderId="1" fillId="0" fontId="3" numFmtId="0" xfId="0" applyAlignment="1" applyBorder="1" applyFont="1">
      <alignment horizontal="left" shrinkToFit="0" vertical="top" wrapText="1"/>
    </xf>
    <xf borderId="2" fillId="0" fontId="4" numFmtId="0" xfId="0" applyAlignment="1" applyBorder="1" applyFont="1">
      <alignment horizontal="left" shrinkToFit="0" vertical="top" wrapText="1"/>
    </xf>
    <xf borderId="2" fillId="0" fontId="5" numFmtId="0" xfId="0" applyAlignment="1" applyBorder="1" applyFont="1">
      <alignment horizontal="left" shrinkToFit="0" vertical="top" wrapText="1"/>
    </xf>
    <xf borderId="2" fillId="0" fontId="4" numFmtId="164" xfId="0" applyAlignment="1" applyBorder="1" applyFont="1" applyNumberFormat="1">
      <alignment horizontal="left" shrinkToFit="0" vertical="top" wrapText="1"/>
    </xf>
    <xf borderId="2" fillId="0" fontId="4" numFmtId="14" xfId="0" applyAlignment="1" applyBorder="1" applyFont="1" applyNumberFormat="1">
      <alignment horizontal="left" shrinkToFit="0" vertical="top" wrapText="1"/>
    </xf>
    <xf borderId="3" fillId="0" fontId="6" numFmtId="0" xfId="0" applyAlignment="1" applyBorder="1" applyFont="1">
      <alignment horizontal="left" readingOrder="0" shrinkToFit="0" vertical="top" wrapText="1"/>
    </xf>
    <xf borderId="3" fillId="0" fontId="7" numFmtId="0" xfId="0" applyAlignment="1" applyBorder="1" applyFont="1">
      <alignment horizontal="left" readingOrder="0" shrinkToFit="0" vertical="top" wrapText="1"/>
    </xf>
    <xf borderId="3" fillId="0" fontId="2" numFmtId="0" xfId="0" applyAlignment="1" applyBorder="1" applyFont="1">
      <alignment horizontal="left" readingOrder="0" shrinkToFit="0" vertical="top" wrapText="1"/>
    </xf>
    <xf borderId="2" fillId="0" fontId="2" numFmtId="0" xfId="0" applyAlignment="1" applyBorder="1" applyFont="1">
      <alignment horizontal="left" shrinkToFit="0" vertical="top" wrapText="1"/>
    </xf>
    <xf borderId="2" fillId="0" fontId="4" numFmtId="14" xfId="0" applyAlignment="1" applyBorder="1" applyFont="1" applyNumberFormat="1">
      <alignment horizontal="left" readingOrder="0" shrinkToFit="0" vertical="top" wrapText="1"/>
    </xf>
    <xf borderId="2" fillId="0" fontId="8" numFmtId="0" xfId="0" applyAlignment="1" applyBorder="1" applyFont="1">
      <alignment horizontal="left" shrinkToFit="0" vertical="top" wrapText="1"/>
    </xf>
    <xf borderId="2" fillId="0" fontId="4" numFmtId="0" xfId="0" applyAlignment="1" applyBorder="1" applyFont="1">
      <alignment horizontal="left" readingOrder="0" shrinkToFit="0" vertical="top" wrapText="1"/>
    </xf>
    <xf borderId="2" fillId="0" fontId="2" numFmtId="0" xfId="0" applyAlignment="1" applyBorder="1" applyFont="1">
      <alignment horizontal="left" readingOrder="0" shrinkToFit="0" vertical="top" wrapText="1"/>
    </xf>
    <xf borderId="2" fillId="0" fontId="5" numFmtId="0" xfId="0" applyAlignment="1" applyBorder="1" applyFont="1">
      <alignment horizontal="left" readingOrder="0" shrinkToFit="0" vertical="top" wrapText="1"/>
    </xf>
    <xf borderId="1" fillId="0" fontId="3" numFmtId="0" xfId="0" applyAlignment="1" applyBorder="1" applyFont="1">
      <alignment shrinkToFit="0" vertical="top" wrapText="1"/>
    </xf>
    <xf borderId="1" fillId="0" fontId="9" numFmtId="0" xfId="0" applyAlignment="1" applyBorder="1" applyFont="1">
      <alignment readingOrder="0" shrinkToFit="0" vertical="top" wrapText="1"/>
    </xf>
    <xf borderId="2" fillId="0" fontId="5" numFmtId="0" xfId="0" applyAlignment="1" applyBorder="1" applyFont="1">
      <alignment shrinkToFit="0" vertical="top" wrapText="1"/>
    </xf>
    <xf borderId="2" fillId="0" fontId="2" numFmtId="0" xfId="0" applyAlignment="1" applyBorder="1" applyFont="1">
      <alignment shrinkToFit="0" vertical="top" wrapText="1"/>
    </xf>
    <xf borderId="2" fillId="0" fontId="4" numFmtId="164" xfId="0" applyAlignment="1" applyBorder="1" applyFont="1" applyNumberFormat="1">
      <alignment horizontal="left" readingOrder="0" shrinkToFit="0" vertical="top" wrapText="1"/>
    </xf>
    <xf borderId="2" fillId="0" fontId="4" numFmtId="0" xfId="0" applyAlignment="1" applyBorder="1" applyFont="1">
      <alignment horizontal="left" readingOrder="0" shrinkToFit="0" vertical="top" wrapText="1"/>
    </xf>
    <xf borderId="3" fillId="0" fontId="4" numFmtId="0" xfId="0" applyAlignment="1" applyBorder="1" applyFont="1">
      <alignment horizontal="left" readingOrder="0" shrinkToFit="0" vertical="top" wrapText="1"/>
    </xf>
    <xf borderId="0" fillId="0" fontId="10" numFmtId="0" xfId="0" applyAlignment="1" applyFont="1">
      <alignment readingOrder="0" shrinkToFit="0" vertical="top" wrapText="1"/>
    </xf>
    <xf borderId="0" fillId="0" fontId="4" numFmtId="0" xfId="0" applyAlignment="1" applyFont="1">
      <alignment readingOrder="0" shrinkToFit="0" vertical="top" wrapText="1"/>
    </xf>
    <xf borderId="0" fillId="0" fontId="2" numFmtId="0" xfId="0" applyAlignment="1" applyFont="1">
      <alignment readingOrder="0" shrinkToFit="0" vertical="top" wrapText="1"/>
    </xf>
    <xf borderId="0" fillId="0" fontId="4" numFmtId="0" xfId="0" applyAlignment="1" applyFont="1">
      <alignment horizontal="left" readingOrder="0" shrinkToFit="0" vertical="top" wrapText="1"/>
    </xf>
    <xf borderId="0" fillId="0" fontId="4" numFmtId="164" xfId="0" applyAlignment="1" applyFont="1" applyNumberFormat="1">
      <alignment horizontal="left" readingOrder="0" shrinkToFit="0" vertical="top" wrapText="1"/>
    </xf>
    <xf borderId="0" fillId="0" fontId="5" numFmtId="0" xfId="0" applyAlignment="1" applyFont="1">
      <alignment readingOrder="0" shrinkToFit="0" vertical="top" wrapText="1"/>
    </xf>
    <xf borderId="0" fillId="0" fontId="5" numFmtId="0" xfId="0" applyAlignment="1" applyFont="1">
      <alignment horizontal="left" readingOrder="0" shrinkToFit="0" vertical="top" wrapText="1"/>
    </xf>
    <xf borderId="0" fillId="0" fontId="4" numFmtId="14" xfId="0" applyAlignment="1" applyFont="1" applyNumberFormat="1">
      <alignment horizontal="left" readingOrder="0" shrinkToFit="0" vertical="top" wrapText="1"/>
    </xf>
    <xf borderId="0" fillId="0" fontId="11" numFmtId="0" xfId="0" applyAlignment="1" applyFont="1">
      <alignment readingOrder="0" shrinkToFit="0" wrapText="1"/>
    </xf>
    <xf borderId="0" fillId="0" fontId="4" numFmtId="0" xfId="0" applyAlignment="1" applyFont="1">
      <alignment readingOrder="0" shrinkToFit="0" wrapText="1"/>
    </xf>
    <xf borderId="0" fillId="0" fontId="4" numFmtId="0" xfId="0" applyAlignment="1" applyFont="1">
      <alignment horizontal="left" readingOrder="0" shrinkToFit="0" vertical="top" wrapText="1"/>
    </xf>
    <xf borderId="0" fillId="0" fontId="12" numFmtId="0" xfId="0" applyAlignment="1" applyFont="1">
      <alignment horizontal="left" readingOrder="0" shrinkToFit="0" vertical="top" wrapText="1"/>
    </xf>
    <xf borderId="0" fillId="2" fontId="2" numFmtId="0" xfId="0" applyAlignment="1" applyFill="1" applyFont="1">
      <alignment readingOrder="0" shrinkToFit="0" vertical="top" wrapText="1"/>
    </xf>
    <xf borderId="0" fillId="0" fontId="2" numFmtId="0" xfId="0" applyAlignment="1" applyFont="1">
      <alignment horizontal="left" readingOrder="0" shrinkToFit="0" vertical="top" wrapText="1"/>
    </xf>
    <xf borderId="0" fillId="2" fontId="2" numFmtId="0" xfId="0" applyAlignment="1" applyFont="1">
      <alignment readingOrder="0" vertical="top"/>
    </xf>
    <xf borderId="0" fillId="2" fontId="4" numFmtId="0" xfId="0" applyAlignment="1" applyFont="1">
      <alignment readingOrder="0" shrinkToFit="0" vertical="top" wrapText="1"/>
    </xf>
    <xf borderId="0" fillId="0" fontId="4" numFmtId="165" xfId="0" applyAlignment="1" applyFont="1" applyNumberFormat="1">
      <alignment horizontal="left" readingOrder="0" shrinkToFit="0" vertical="top" wrapText="1"/>
    </xf>
  </cellXfs>
  <cellStyles count="1">
    <cellStyle xfId="0" name="Normal" builtinId="0"/>
  </cellStyles>
  <dxfs count="4">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1">
    <tableStyle count="3" pivot="0" name="2023-2024-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N38" displayName="Table_1" id="1">
  <tableColumns count="14">
    <tableColumn name="STATUS" id="1"/>
    <tableColumn name="OPPORTUNITY NUMBER" id="2"/>
    <tableColumn name="OPPORTUNITY TITLE" id="3"/>
    <tableColumn name="ELIGIBILITY" id="4"/>
    <tableColumn name="DESCRIPTION" id="5"/>
    <tableColumn name="AGENCY CODE" id="6"/>
    <tableColumn name="AGENCY NAME" id="7"/>
    <tableColumn name="ESTIMATED FUNDING" id="8"/>
    <tableColumn name="EXPECTED NUMBER OF AWARDS" id="9"/>
    <tableColumn name="GRANTOR CONTACT" id="10"/>
    <tableColumn name="AGENCY CONTACT PHONE" id="11"/>
    <tableColumn name="AGENCY CONTACT EMAIL" id="12"/>
    <tableColumn name="ESTIMATED POST DATE" id="13"/>
    <tableColumn name="PRODUCT/SERVICE RECOMMENDATIONS" id="14"/>
  </tableColumns>
  <tableStyleInfo name="2023-2024-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grants.gov/search-results-detail/352060" TargetMode="External"/><Relationship Id="rId20" Type="http://schemas.openxmlformats.org/officeDocument/2006/relationships/hyperlink" Target="http://changecompanies-20881724.hs-sites.com/solutions-for-adolescent-treatment" TargetMode="External"/><Relationship Id="rId42" Type="http://schemas.openxmlformats.org/officeDocument/2006/relationships/hyperlink" Target="https://www.samhsa.gov/grants/grant-announcements/ti-24-004" TargetMode="External"/><Relationship Id="rId41" Type="http://schemas.openxmlformats.org/officeDocument/2006/relationships/hyperlink" Target="http://changecompanies-20881724.hs-sites.com/solutions-for-adult-treatment" TargetMode="External"/><Relationship Id="rId22" Type="http://schemas.openxmlformats.org/officeDocument/2006/relationships/hyperlink" Target="http://changecompanies-20881724.hs-sites.com/solutions-for-adult-treatment" TargetMode="External"/><Relationship Id="rId44" Type="http://schemas.openxmlformats.org/officeDocument/2006/relationships/drawing" Target="../drawings/drawing1.xml"/><Relationship Id="rId21" Type="http://schemas.openxmlformats.org/officeDocument/2006/relationships/hyperlink" Target="http://changecompanies-20881724.hs-sites.com/solutions-for-adolescent-treatment" TargetMode="External"/><Relationship Id="rId43" Type="http://schemas.openxmlformats.org/officeDocument/2006/relationships/hyperlink" Target="http://changecompanies-20881724.hs-sites.com/solutions-for-adult-treatment" TargetMode="External"/><Relationship Id="rId24" Type="http://schemas.openxmlformats.org/officeDocument/2006/relationships/hyperlink" Target="http://changecompanies-20881724.hs-sites.com/solutions-for-adult-treatment" TargetMode="External"/><Relationship Id="rId46" Type="http://schemas.openxmlformats.org/officeDocument/2006/relationships/table" Target="../tables/table1.xml"/><Relationship Id="rId23" Type="http://schemas.openxmlformats.org/officeDocument/2006/relationships/hyperlink" Target="http://changecompanies-20881724.hs-sites.com/solutions-for-adolescent-treatment" TargetMode="External"/><Relationship Id="rId1" Type="http://schemas.openxmlformats.org/officeDocument/2006/relationships/hyperlink" Target="http://changecompanies-20881724.hs-sites.com/solutions-for-adolescent-treatment" TargetMode="External"/><Relationship Id="rId2" Type="http://schemas.openxmlformats.org/officeDocument/2006/relationships/hyperlink" Target="http://changecompanies-20881724.hs-sites.com/solutions-for-adolescent-treatment" TargetMode="External"/><Relationship Id="rId3" Type="http://schemas.openxmlformats.org/officeDocument/2006/relationships/hyperlink" Target="http://changecompanies-20881724.hs-sites.com/solutions-for-adolescent-treatment" TargetMode="External"/><Relationship Id="rId4" Type="http://schemas.openxmlformats.org/officeDocument/2006/relationships/hyperlink" Target="http://changecompanies-20881724.hs-sites.com/solutions-for-adult-treatment" TargetMode="External"/><Relationship Id="rId9" Type="http://schemas.openxmlformats.org/officeDocument/2006/relationships/hyperlink" Target="http://changecompanies-20881724.hs-sites.com/solutions-for-adolescent-treatment" TargetMode="External"/><Relationship Id="rId26" Type="http://schemas.openxmlformats.org/officeDocument/2006/relationships/hyperlink" Target="http://changecompanies-20881724.hs-sites.com/solutions-for-adult-treatment" TargetMode="External"/><Relationship Id="rId25" Type="http://schemas.openxmlformats.org/officeDocument/2006/relationships/hyperlink" Target="http://changecompanies-20881724.hs-sites.com/solutions-for-adult-treatment" TargetMode="External"/><Relationship Id="rId28" Type="http://schemas.openxmlformats.org/officeDocument/2006/relationships/hyperlink" Target="http://changecompanies-20881724.hs-sites.com/solutions-for-adult-treatment" TargetMode="External"/><Relationship Id="rId27" Type="http://schemas.openxmlformats.org/officeDocument/2006/relationships/hyperlink" Target="http://changecompanies-20881724.hs-sites.com/solutions-for-adult-treatment" TargetMode="External"/><Relationship Id="rId5" Type="http://schemas.openxmlformats.org/officeDocument/2006/relationships/hyperlink" Target="https://trainforchange.net/training/the-asam-criteria" TargetMode="External"/><Relationship Id="rId6" Type="http://schemas.openxmlformats.org/officeDocument/2006/relationships/hyperlink" Target="https://trainforchange.net/training/the-asam-criteria" TargetMode="External"/><Relationship Id="rId29" Type="http://schemas.openxmlformats.org/officeDocument/2006/relationships/hyperlink" Target="http://changecompanies-20881724.hs-sites.com/solutions-for-adolescent-treatment" TargetMode="External"/><Relationship Id="rId7" Type="http://schemas.openxmlformats.org/officeDocument/2006/relationships/hyperlink" Target="http://changecompanies-20881724.hs-sites.com/solutions-for-adult-treatment" TargetMode="External"/><Relationship Id="rId8" Type="http://schemas.openxmlformats.org/officeDocument/2006/relationships/hyperlink" Target="https://trainforchange.net/training/the-asam-criteria" TargetMode="External"/><Relationship Id="rId31" Type="http://schemas.openxmlformats.org/officeDocument/2006/relationships/hyperlink" Target="http://changecompanies-20881724.hs-sites.com/solutions-for-adolescent-treatment" TargetMode="External"/><Relationship Id="rId30" Type="http://schemas.openxmlformats.org/officeDocument/2006/relationships/hyperlink" Target="https://www.grants.gov/web/grants/view-opportunity.html?oppId=346797" TargetMode="External"/><Relationship Id="rId11" Type="http://schemas.openxmlformats.org/officeDocument/2006/relationships/hyperlink" Target="http://changecompanies-20881724.hs-sites.com/solutions-for-adult-treatment" TargetMode="External"/><Relationship Id="rId33" Type="http://schemas.openxmlformats.org/officeDocument/2006/relationships/hyperlink" Target="http://changecompanies-20881724.hs-sites.com/solutions-for-adolescent-treatment" TargetMode="External"/><Relationship Id="rId10" Type="http://schemas.openxmlformats.org/officeDocument/2006/relationships/hyperlink" Target="http://changecompanies-20881724.hs-sites.com/solutions-for-adult-treatment" TargetMode="External"/><Relationship Id="rId32" Type="http://schemas.openxmlformats.org/officeDocument/2006/relationships/hyperlink" Target="http://changecompanies-20881724.hs-sites.com/solutions-for-adolescent-treatment" TargetMode="External"/><Relationship Id="rId13" Type="http://schemas.openxmlformats.org/officeDocument/2006/relationships/hyperlink" Target="http://changecompanies-20881724.hs-sites.com/solutions-for-adult-treatment" TargetMode="External"/><Relationship Id="rId35" Type="http://schemas.openxmlformats.org/officeDocument/2006/relationships/hyperlink" Target="http://changecompanies-20881724.hs-sites.com/solutions-for-adolescent-treatment" TargetMode="External"/><Relationship Id="rId12" Type="http://schemas.openxmlformats.org/officeDocument/2006/relationships/hyperlink" Target="https://shop.changecompanies.net/products/relationships-program-strengthening-my-parenting-skills-participant-journal?_pos=1&amp;_sid=449d88e32&amp;_ss=r" TargetMode="External"/><Relationship Id="rId34" Type="http://schemas.openxmlformats.org/officeDocument/2006/relationships/hyperlink" Target="https://www.samhsa.gov/grants/grant-announcements/ti-24-010" TargetMode="External"/><Relationship Id="rId15" Type="http://schemas.openxmlformats.org/officeDocument/2006/relationships/hyperlink" Target="https://shop.changecompanies.net/products/relationships-program-strengthening-my-parenting-skills-participant-journal?_pos=1&amp;_sid=449d88e32&amp;_ss=r" TargetMode="External"/><Relationship Id="rId37" Type="http://schemas.openxmlformats.org/officeDocument/2006/relationships/hyperlink" Target="http://changecompanies-20881724.hs-sites.com/solutions-for-adolescent-treatment" TargetMode="External"/><Relationship Id="rId14" Type="http://schemas.openxmlformats.org/officeDocument/2006/relationships/hyperlink" Target="https://shop.changecompanies.net/products/relationships-program-strengthening-my-parenting-skills-participant-journal?_pos=1&amp;_sid=449d88e32&amp;_ss=r" TargetMode="External"/><Relationship Id="rId36" Type="http://schemas.openxmlformats.org/officeDocument/2006/relationships/hyperlink" Target="https://grants.gov/search-results-detail/349682" TargetMode="External"/><Relationship Id="rId17" Type="http://schemas.openxmlformats.org/officeDocument/2006/relationships/hyperlink" Target="http://changecompanies-20881724.hs-sites.com/solutions-for-adult-treatment" TargetMode="External"/><Relationship Id="rId39" Type="http://schemas.openxmlformats.org/officeDocument/2006/relationships/hyperlink" Target="http://changecompanies-20881724.hs-sites.com/solutions-for-adult-treatment" TargetMode="External"/><Relationship Id="rId16" Type="http://schemas.openxmlformats.org/officeDocument/2006/relationships/hyperlink" Target="http://changecompanies-20881724.hs-sites.com/solutions-for-adult-treatment" TargetMode="External"/><Relationship Id="rId38" Type="http://schemas.openxmlformats.org/officeDocument/2006/relationships/hyperlink" Target="https://grants.gov/search-results-detail/352064" TargetMode="External"/><Relationship Id="rId19" Type="http://schemas.openxmlformats.org/officeDocument/2006/relationships/hyperlink" Target="http://changecompanies-20881724.hs-sites.com/solutions-for-adolescent-treatment" TargetMode="External"/><Relationship Id="rId18" Type="http://schemas.openxmlformats.org/officeDocument/2006/relationships/hyperlink" Target="https://shop.changecompanies.net/products/relationships-program-strengthening-my-parenting-skills-participant-journal?_pos=1&amp;_sid=449d88e32&amp;_ss=r"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1.22" defaultRowHeight="15.0"/>
  <cols>
    <col customWidth="1" min="1" max="1" width="9.78"/>
    <col customWidth="1" min="2" max="2" width="27.33"/>
    <col customWidth="1" min="3" max="3" width="25.22"/>
    <col customWidth="1" min="4" max="5" width="77.89"/>
    <col customWidth="1" min="6" max="6" width="16.0"/>
    <col customWidth="1" min="7" max="7" width="16.33"/>
    <col customWidth="1" min="8" max="8" width="13.22"/>
    <col customWidth="1" min="9" max="9" width="18.67"/>
    <col customWidth="1" min="10" max="10" width="22.33"/>
    <col customWidth="1" min="11" max="11" width="17.56"/>
    <col customWidth="1" min="12" max="12" width="15.78"/>
    <col customWidth="1" min="13" max="13" width="14.33"/>
    <col customWidth="1" min="14" max="14" width="28.78"/>
  </cols>
  <sheetData>
    <row r="1">
      <c r="A1" s="1" t="s">
        <v>0</v>
      </c>
      <c r="B1" s="2" t="s">
        <v>1</v>
      </c>
      <c r="C1" s="3" t="s">
        <v>2</v>
      </c>
      <c r="D1" s="3" t="s">
        <v>3</v>
      </c>
      <c r="E1" s="3" t="s">
        <v>4</v>
      </c>
      <c r="F1" s="3" t="s">
        <v>5</v>
      </c>
      <c r="G1" s="3" t="s">
        <v>6</v>
      </c>
      <c r="H1" s="4" t="s">
        <v>7</v>
      </c>
      <c r="I1" s="3" t="s">
        <v>8</v>
      </c>
      <c r="J1" s="3" t="s">
        <v>9</v>
      </c>
      <c r="K1" s="3" t="s">
        <v>10</v>
      </c>
      <c r="L1" s="3" t="s">
        <v>11</v>
      </c>
      <c r="M1" s="3" t="s">
        <v>12</v>
      </c>
      <c r="N1" s="5" t="s">
        <v>13</v>
      </c>
    </row>
    <row r="2">
      <c r="A2" s="6" t="s">
        <v>14</v>
      </c>
      <c r="B2" s="7" t="str">
        <f>HYPERLINK("https://www.grants.gov/view-opportunity.html?oppId=348953","CDC-RFA-PS-24-0006")</f>
        <v>CDC-RFA-PS-24-0006</v>
      </c>
      <c r="C2" s="8" t="s">
        <v>15</v>
      </c>
      <c r="D2" s="9" t="s">
        <v>16</v>
      </c>
      <c r="E2" s="9" t="s">
        <v>17</v>
      </c>
      <c r="F2" s="8" t="s">
        <v>18</v>
      </c>
      <c r="G2" s="8" t="s">
        <v>19</v>
      </c>
      <c r="H2" s="10">
        <v>7.75E7</v>
      </c>
      <c r="I2" s="8">
        <v>88.0</v>
      </c>
      <c r="J2" s="8" t="s">
        <v>20</v>
      </c>
      <c r="K2" s="8" t="s">
        <v>21</v>
      </c>
      <c r="L2" s="9" t="s">
        <v>22</v>
      </c>
      <c r="M2" s="11">
        <v>45323.0</v>
      </c>
      <c r="N2" s="12" t="s">
        <v>23</v>
      </c>
    </row>
    <row r="3">
      <c r="A3" s="6" t="s">
        <v>14</v>
      </c>
      <c r="B3" s="7" t="str">
        <f>HYPERLINK("https://www.grants.gov/view-opportunity.html?oppId=349584","CDC-RFA-CE-24-0050")</f>
        <v>CDC-RFA-CE-24-0050</v>
      </c>
      <c r="C3" s="8" t="s">
        <v>24</v>
      </c>
      <c r="D3" s="9" t="s">
        <v>25</v>
      </c>
      <c r="E3" s="9" t="s">
        <v>26</v>
      </c>
      <c r="F3" s="8" t="s">
        <v>27</v>
      </c>
      <c r="G3" s="8" t="s">
        <v>28</v>
      </c>
      <c r="H3" s="10">
        <v>3.4375E7</v>
      </c>
      <c r="I3" s="8">
        <v>80.0</v>
      </c>
      <c r="J3" s="8" t="s">
        <v>29</v>
      </c>
      <c r="K3" s="8" t="s">
        <v>30</v>
      </c>
      <c r="L3" s="9" t="s">
        <v>31</v>
      </c>
      <c r="M3" s="11">
        <v>45315.0</v>
      </c>
      <c r="N3" s="12" t="s">
        <v>23</v>
      </c>
    </row>
    <row r="4">
      <c r="A4" s="6" t="s">
        <v>14</v>
      </c>
      <c r="B4" s="7" t="str">
        <f>HYPERLINK("https://www.grants.gov/view-opportunity.html?oppId=349585","CDC-RFA-CE20-200406CONT24")</f>
        <v>CDC-RFA-CE20-200406CONT24</v>
      </c>
      <c r="C4" s="8" t="s">
        <v>32</v>
      </c>
      <c r="D4" s="9" t="s">
        <v>33</v>
      </c>
      <c r="E4" s="9" t="s">
        <v>34</v>
      </c>
      <c r="F4" s="8" t="s">
        <v>27</v>
      </c>
      <c r="G4" s="8" t="s">
        <v>28</v>
      </c>
      <c r="H4" s="10">
        <v>3.125E7</v>
      </c>
      <c r="I4" s="8">
        <v>80.0</v>
      </c>
      <c r="J4" s="8" t="s">
        <v>29</v>
      </c>
      <c r="K4" s="8" t="s">
        <v>30</v>
      </c>
      <c r="L4" s="9" t="s">
        <v>31</v>
      </c>
      <c r="M4" s="11">
        <v>45315.0</v>
      </c>
      <c r="N4" s="12" t="s">
        <v>23</v>
      </c>
    </row>
    <row r="5">
      <c r="A5" s="6" t="s">
        <v>14</v>
      </c>
      <c r="B5" s="7" t="str">
        <f>HYPERLINK("https://www.grants.gov/view-opportunity.html?oppId=349406","HRSA-24-007")</f>
        <v>HRSA-24-007</v>
      </c>
      <c r="C5" s="8" t="s">
        <v>35</v>
      </c>
      <c r="D5" s="8" t="s">
        <v>36</v>
      </c>
      <c r="E5" s="9" t="s">
        <v>37</v>
      </c>
      <c r="F5" s="8" t="s">
        <v>38</v>
      </c>
      <c r="G5" s="8" t="s">
        <v>39</v>
      </c>
      <c r="H5" s="10">
        <v>3000000.0</v>
      </c>
      <c r="I5" s="8">
        <v>30.0</v>
      </c>
      <c r="J5" s="8" t="s">
        <v>40</v>
      </c>
      <c r="K5" s="8" t="s">
        <v>41</v>
      </c>
      <c r="L5" s="9" t="s">
        <v>42</v>
      </c>
      <c r="M5" s="11">
        <v>45203.0</v>
      </c>
      <c r="N5" s="13" t="s">
        <v>43</v>
      </c>
    </row>
    <row r="6">
      <c r="A6" s="6" t="s">
        <v>14</v>
      </c>
      <c r="B6" s="7" t="str">
        <f>HYPERLINK("https://www.grants.gov/view-opportunity.html?oppId=349145","HRSA-24-096")</f>
        <v>HRSA-24-096</v>
      </c>
      <c r="C6" s="8" t="s">
        <v>44</v>
      </c>
      <c r="D6" s="8" t="s">
        <v>45</v>
      </c>
      <c r="E6" s="9" t="s">
        <v>46</v>
      </c>
      <c r="F6" s="8" t="s">
        <v>38</v>
      </c>
      <c r="G6" s="8" t="s">
        <v>39</v>
      </c>
      <c r="H6" s="10"/>
      <c r="I6" s="8">
        <v>42.0</v>
      </c>
      <c r="J6" s="8" t="s">
        <v>47</v>
      </c>
      <c r="K6" s="8" t="s">
        <v>48</v>
      </c>
      <c r="L6" s="9" t="s">
        <v>49</v>
      </c>
      <c r="M6" s="11">
        <v>45257.0</v>
      </c>
      <c r="N6" s="12" t="s">
        <v>50</v>
      </c>
    </row>
    <row r="7">
      <c r="A7" s="6" t="s">
        <v>14</v>
      </c>
      <c r="B7" s="7" t="str">
        <f>HYPERLINK("https://www.grants.gov/view-opportunity.html?oppId=349144","HRSA-24-095")</f>
        <v>HRSA-24-095</v>
      </c>
      <c r="C7" s="8" t="s">
        <v>51</v>
      </c>
      <c r="D7" s="9" t="s">
        <v>52</v>
      </c>
      <c r="E7" s="9" t="s">
        <v>53</v>
      </c>
      <c r="F7" s="8" t="s">
        <v>38</v>
      </c>
      <c r="G7" s="8" t="s">
        <v>39</v>
      </c>
      <c r="H7" s="10">
        <v>1.53E8</v>
      </c>
      <c r="I7" s="8">
        <v>204.0</v>
      </c>
      <c r="J7" s="8" t="s">
        <v>47</v>
      </c>
      <c r="K7" s="8" t="s">
        <v>48</v>
      </c>
      <c r="L7" s="9" t="s">
        <v>54</v>
      </c>
      <c r="M7" s="11">
        <v>45258.0</v>
      </c>
      <c r="N7" s="12" t="s">
        <v>55</v>
      </c>
    </row>
    <row r="8">
      <c r="A8" s="6" t="s">
        <v>14</v>
      </c>
      <c r="B8" s="7" t="str">
        <f>HYPERLINK("https://www.grants.gov/view-opportunity.html?oppId=349142","HRSA-24-090")</f>
        <v>HRSA-24-090</v>
      </c>
      <c r="C8" s="8" t="s">
        <v>56</v>
      </c>
      <c r="D8" s="8" t="s">
        <v>57</v>
      </c>
      <c r="E8" s="9" t="s">
        <v>58</v>
      </c>
      <c r="F8" s="8" t="s">
        <v>38</v>
      </c>
      <c r="G8" s="8" t="s">
        <v>39</v>
      </c>
      <c r="H8" s="10"/>
      <c r="I8" s="8">
        <v>23.0</v>
      </c>
      <c r="J8" s="8" t="s">
        <v>59</v>
      </c>
      <c r="K8" s="8" t="s">
        <v>60</v>
      </c>
      <c r="L8" s="9" t="s">
        <v>61</v>
      </c>
      <c r="M8" s="11">
        <v>45264.0</v>
      </c>
      <c r="N8" s="12" t="s">
        <v>62</v>
      </c>
    </row>
    <row r="9">
      <c r="A9" s="6" t="s">
        <v>14</v>
      </c>
      <c r="B9" s="7" t="str">
        <f>HYPERLINK("https://www.grants.gov/view-opportunity.html?oppId=349061","HRSA-24-010")</f>
        <v>HRSA-24-010</v>
      </c>
      <c r="C9" s="8" t="s">
        <v>63</v>
      </c>
      <c r="D9" s="9" t="s">
        <v>64</v>
      </c>
      <c r="E9" s="9" t="s">
        <v>65</v>
      </c>
      <c r="F9" s="8" t="s">
        <v>38</v>
      </c>
      <c r="G9" s="8" t="s">
        <v>39</v>
      </c>
      <c r="H9" s="10">
        <v>8750000.0</v>
      </c>
      <c r="I9" s="8">
        <v>25.0</v>
      </c>
      <c r="J9" s="8" t="s">
        <v>66</v>
      </c>
      <c r="K9" s="8" t="s">
        <v>67</v>
      </c>
      <c r="L9" s="9" t="s">
        <v>68</v>
      </c>
      <c r="M9" s="11">
        <v>45266.0</v>
      </c>
      <c r="N9" s="12" t="s">
        <v>69</v>
      </c>
    </row>
    <row r="10">
      <c r="A10" s="6" t="s">
        <v>14</v>
      </c>
      <c r="B10" s="7" t="str">
        <f>HYPERLINK("https://www.grants.gov/view-opportunity.html?oppId=349135","HRSA-24-016")</f>
        <v>HRSA-24-016</v>
      </c>
      <c r="C10" s="8" t="s">
        <v>70</v>
      </c>
      <c r="D10" s="8" t="s">
        <v>45</v>
      </c>
      <c r="E10" s="9" t="s">
        <v>71</v>
      </c>
      <c r="F10" s="8" t="s">
        <v>38</v>
      </c>
      <c r="G10" s="8" t="s">
        <v>39</v>
      </c>
      <c r="H10" s="10">
        <v>1.68E7</v>
      </c>
      <c r="I10" s="8">
        <v>28.0</v>
      </c>
      <c r="J10" s="8" t="s">
        <v>72</v>
      </c>
      <c r="K10" s="8" t="s">
        <v>73</v>
      </c>
      <c r="L10" s="9" t="s">
        <v>74</v>
      </c>
      <c r="M10" s="11">
        <v>45268.0</v>
      </c>
      <c r="N10" s="14" t="s">
        <v>75</v>
      </c>
    </row>
    <row r="11">
      <c r="A11" s="6" t="s">
        <v>14</v>
      </c>
      <c r="B11" s="7" t="str">
        <f>HYPERLINK("https://www.grants.gov/view-opportunity.html?oppId=349415","HRSA-24-093")</f>
        <v>HRSA-24-093</v>
      </c>
      <c r="C11" s="8" t="s">
        <v>76</v>
      </c>
      <c r="D11" s="8" t="s">
        <v>77</v>
      </c>
      <c r="E11" s="8"/>
      <c r="F11" s="8" t="s">
        <v>38</v>
      </c>
      <c r="G11" s="8" t="s">
        <v>39</v>
      </c>
      <c r="H11" s="10">
        <v>9000000.0</v>
      </c>
      <c r="I11" s="8">
        <v>12.0</v>
      </c>
      <c r="J11" s="8" t="s">
        <v>78</v>
      </c>
      <c r="K11" s="8" t="s">
        <v>79</v>
      </c>
      <c r="L11" s="9" t="s">
        <v>80</v>
      </c>
      <c r="M11" s="11">
        <v>45272.0</v>
      </c>
      <c r="N11" s="12" t="s">
        <v>62</v>
      </c>
    </row>
    <row r="12">
      <c r="A12" s="6" t="s">
        <v>14</v>
      </c>
      <c r="B12" s="7" t="str">
        <f>HYPERLINK("https://www.grants.gov/view-opportunity.html?oppId=349408","HRSA-24-012")</f>
        <v>HRSA-24-012</v>
      </c>
      <c r="C12" s="8" t="s">
        <v>81</v>
      </c>
      <c r="D12" s="8" t="s">
        <v>82</v>
      </c>
      <c r="E12" s="9" t="s">
        <v>83</v>
      </c>
      <c r="F12" s="8" t="s">
        <v>38</v>
      </c>
      <c r="G12" s="8" t="s">
        <v>39</v>
      </c>
      <c r="H12" s="10">
        <v>1.5E7</v>
      </c>
      <c r="I12" s="8">
        <v>30.0</v>
      </c>
      <c r="J12" s="8" t="s">
        <v>84</v>
      </c>
      <c r="K12" s="8" t="s">
        <v>85</v>
      </c>
      <c r="L12" s="9" t="s">
        <v>86</v>
      </c>
      <c r="M12" s="11">
        <v>45281.0</v>
      </c>
      <c r="N12" s="12" t="s">
        <v>62</v>
      </c>
    </row>
    <row r="13">
      <c r="A13" s="6" t="s">
        <v>14</v>
      </c>
      <c r="B13" s="7" t="str">
        <f>HYPERLINK("https://www.grants.gov/view-opportunity.html?oppId=349458","HRSA-24-089")</f>
        <v>HRSA-24-089</v>
      </c>
      <c r="C13" s="8" t="s">
        <v>87</v>
      </c>
      <c r="D13" s="8" t="s">
        <v>88</v>
      </c>
      <c r="E13" s="9" t="s">
        <v>89</v>
      </c>
      <c r="F13" s="8" t="s">
        <v>38</v>
      </c>
      <c r="G13" s="8" t="s">
        <v>39</v>
      </c>
      <c r="H13" s="10">
        <v>3.5E7</v>
      </c>
      <c r="I13" s="8">
        <v>35.0</v>
      </c>
      <c r="J13" s="8" t="s">
        <v>90</v>
      </c>
      <c r="K13" s="8" t="s">
        <v>91</v>
      </c>
      <c r="L13" s="9" t="s">
        <v>92</v>
      </c>
      <c r="M13" s="11">
        <v>45299.0</v>
      </c>
      <c r="N13" s="13" t="s">
        <v>93</v>
      </c>
    </row>
    <row r="14">
      <c r="A14" s="6" t="s">
        <v>14</v>
      </c>
      <c r="B14" s="7" t="str">
        <f>HYPERLINK("https://www.grants.gov/view-opportunity.html?oppId=349409","HRSA-24-014")</f>
        <v>HRSA-24-014</v>
      </c>
      <c r="C14" s="8" t="s">
        <v>94</v>
      </c>
      <c r="D14" s="8" t="s">
        <v>82</v>
      </c>
      <c r="E14" s="8"/>
      <c r="F14" s="8" t="s">
        <v>38</v>
      </c>
      <c r="G14" s="8" t="s">
        <v>39</v>
      </c>
      <c r="H14" s="10">
        <v>1.0E7</v>
      </c>
      <c r="I14" s="8">
        <v>16.0</v>
      </c>
      <c r="J14" s="8" t="s">
        <v>78</v>
      </c>
      <c r="K14" s="8" t="s">
        <v>79</v>
      </c>
      <c r="L14" s="9" t="s">
        <v>86</v>
      </c>
      <c r="M14" s="11">
        <v>45300.0</v>
      </c>
      <c r="N14" s="12" t="s">
        <v>62</v>
      </c>
    </row>
    <row r="15">
      <c r="A15" s="6" t="s">
        <v>14</v>
      </c>
      <c r="B15" s="7" t="str">
        <f>HYPERLINK("https://www.grants.gov/view-opportunity.html?oppId=349454","HRSA-24-084")</f>
        <v>HRSA-24-084</v>
      </c>
      <c r="C15" s="8" t="s">
        <v>95</v>
      </c>
      <c r="D15" s="8" t="s">
        <v>96</v>
      </c>
      <c r="E15" s="9" t="s">
        <v>97</v>
      </c>
      <c r="F15" s="8" t="s">
        <v>38</v>
      </c>
      <c r="G15" s="8" t="s">
        <v>39</v>
      </c>
      <c r="H15" s="10">
        <v>4.5E7</v>
      </c>
      <c r="I15" s="8">
        <v>20.0</v>
      </c>
      <c r="J15" s="8" t="s">
        <v>98</v>
      </c>
      <c r="K15" s="8" t="s">
        <v>99</v>
      </c>
      <c r="L15" s="9" t="s">
        <v>100</v>
      </c>
      <c r="M15" s="11">
        <v>45320.0</v>
      </c>
      <c r="N15" s="13" t="s">
        <v>93</v>
      </c>
    </row>
    <row r="16">
      <c r="A16" s="6" t="s">
        <v>14</v>
      </c>
      <c r="B16" s="7" t="str">
        <f>HYPERLINK("https://www.grants.gov/view-opportunity.html?oppId=349432","HRSA-24-049")</f>
        <v>HRSA-24-049</v>
      </c>
      <c r="C16" s="8" t="s">
        <v>101</v>
      </c>
      <c r="D16" s="8" t="s">
        <v>102</v>
      </c>
      <c r="E16" s="9" t="s">
        <v>103</v>
      </c>
      <c r="F16" s="8" t="s">
        <v>38</v>
      </c>
      <c r="G16" s="8" t="s">
        <v>39</v>
      </c>
      <c r="H16" s="10">
        <v>4.785E8</v>
      </c>
      <c r="I16" s="8">
        <v>56.0</v>
      </c>
      <c r="J16" s="8" t="s">
        <v>104</v>
      </c>
      <c r="K16" s="8" t="s">
        <v>105</v>
      </c>
      <c r="L16" s="9" t="s">
        <v>106</v>
      </c>
      <c r="M16" s="11">
        <v>45349.0</v>
      </c>
      <c r="N16" s="13" t="s">
        <v>93</v>
      </c>
    </row>
    <row r="17">
      <c r="A17" s="6" t="s">
        <v>14</v>
      </c>
      <c r="B17" s="7" t="str">
        <f>HYPERLINK("https://www.grants.gov/view-opportunity.html?oppId=349556","HHS-2024-IHS-COIPP-0001")</f>
        <v>HHS-2024-IHS-COIPP-0001</v>
      </c>
      <c r="C17" s="8" t="s">
        <v>107</v>
      </c>
      <c r="D17" s="8" t="s">
        <v>108</v>
      </c>
      <c r="E17" s="9" t="s">
        <v>109</v>
      </c>
      <c r="F17" s="8" t="s">
        <v>110</v>
      </c>
      <c r="G17" s="8" t="s">
        <v>111</v>
      </c>
      <c r="H17" s="10">
        <v>1.0E7</v>
      </c>
      <c r="I17" s="8">
        <v>20.0</v>
      </c>
      <c r="J17" s="8" t="s">
        <v>112</v>
      </c>
      <c r="K17" s="8" t="s">
        <v>113</v>
      </c>
      <c r="L17" s="9" t="s">
        <v>114</v>
      </c>
      <c r="M17" s="11">
        <v>45261.0</v>
      </c>
      <c r="N17" s="12" t="s">
        <v>62</v>
      </c>
    </row>
    <row r="18">
      <c r="A18" s="6" t="s">
        <v>14</v>
      </c>
      <c r="B18" s="7" t="str">
        <f>HYPERLINK("https://www.grants.gov/view-opportunity.html?oppId=349700","SM-24-003")</f>
        <v>SM-24-003</v>
      </c>
      <c r="C18" s="8" t="s">
        <v>115</v>
      </c>
      <c r="D18" s="9" t="s">
        <v>116</v>
      </c>
      <c r="E18" s="15" t="s">
        <v>117</v>
      </c>
      <c r="F18" s="8" t="s">
        <v>118</v>
      </c>
      <c r="G18" s="8" t="s">
        <v>119</v>
      </c>
      <c r="H18" s="10">
        <v>1.1252573E7</v>
      </c>
      <c r="I18" s="8">
        <v>5.0</v>
      </c>
      <c r="J18" s="8" t="s">
        <v>120</v>
      </c>
      <c r="K18" s="8" t="s">
        <v>121</v>
      </c>
      <c r="L18" s="9" t="s">
        <v>122</v>
      </c>
      <c r="M18" s="11">
        <v>45337.0</v>
      </c>
      <c r="N18" s="12" t="s">
        <v>123</v>
      </c>
    </row>
    <row r="19">
      <c r="A19" s="6" t="s">
        <v>14</v>
      </c>
      <c r="B19" s="7" t="str">
        <f>HYPERLINK("https://www.grants.gov/view-opportunity.html?oppId=349698","SM-24-001")</f>
        <v>SM-24-001</v>
      </c>
      <c r="C19" s="8" t="s">
        <v>124</v>
      </c>
      <c r="D19" s="9" t="s">
        <v>125</v>
      </c>
      <c r="E19" s="15" t="s">
        <v>126</v>
      </c>
      <c r="F19" s="8" t="s">
        <v>118</v>
      </c>
      <c r="G19" s="8" t="s">
        <v>119</v>
      </c>
      <c r="H19" s="10">
        <v>1129938.0</v>
      </c>
      <c r="I19" s="8">
        <v>9.0</v>
      </c>
      <c r="J19" s="8" t="s">
        <v>127</v>
      </c>
      <c r="K19" s="8" t="s">
        <v>128</v>
      </c>
      <c r="L19" s="9" t="s">
        <v>129</v>
      </c>
      <c r="M19" s="11">
        <v>45337.0</v>
      </c>
      <c r="N19" s="13" t="s">
        <v>93</v>
      </c>
    </row>
    <row r="20">
      <c r="A20" s="6" t="s">
        <v>14</v>
      </c>
      <c r="B20" s="7" t="str">
        <f>HYPERLINK("https://www.grants.gov/view-opportunity.html?oppId=349704","SM-24-007")</f>
        <v>SM-24-007</v>
      </c>
      <c r="C20" s="8" t="s">
        <v>130</v>
      </c>
      <c r="D20" s="9" t="s">
        <v>131</v>
      </c>
      <c r="E20" s="15" t="s">
        <v>132</v>
      </c>
      <c r="F20" s="8" t="s">
        <v>118</v>
      </c>
      <c r="G20" s="8" t="s">
        <v>119</v>
      </c>
      <c r="H20" s="10">
        <v>5000000.0</v>
      </c>
      <c r="I20" s="8">
        <v>6.0</v>
      </c>
      <c r="J20" s="8" t="s">
        <v>133</v>
      </c>
      <c r="K20" s="8" t="s">
        <v>134</v>
      </c>
      <c r="L20" s="9" t="s">
        <v>135</v>
      </c>
      <c r="M20" s="11">
        <v>45337.0</v>
      </c>
      <c r="N20" s="12" t="s">
        <v>23</v>
      </c>
    </row>
    <row r="21">
      <c r="A21" s="6" t="s">
        <v>14</v>
      </c>
      <c r="B21" s="7" t="str">
        <f>HYPERLINK("https://www.grants.gov/view-opportunity.html?oppId=349701","SM-24-004")</f>
        <v>SM-24-004</v>
      </c>
      <c r="C21" s="8" t="s">
        <v>136</v>
      </c>
      <c r="D21" s="9" t="s">
        <v>137</v>
      </c>
      <c r="E21" s="15" t="s">
        <v>138</v>
      </c>
      <c r="F21" s="8" t="s">
        <v>118</v>
      </c>
      <c r="G21" s="8" t="s">
        <v>119</v>
      </c>
      <c r="H21" s="10">
        <v>3545695.0</v>
      </c>
      <c r="I21" s="8">
        <v>34.0</v>
      </c>
      <c r="J21" s="8" t="s">
        <v>139</v>
      </c>
      <c r="K21" s="8" t="s">
        <v>140</v>
      </c>
      <c r="L21" s="9" t="s">
        <v>141</v>
      </c>
      <c r="M21" s="11">
        <v>45337.0</v>
      </c>
      <c r="N21" s="12" t="s">
        <v>23</v>
      </c>
    </row>
    <row r="22">
      <c r="A22" s="6" t="s">
        <v>14</v>
      </c>
      <c r="B22" s="7" t="str">
        <f>HYPERLINK("https://www.grants.gov/view-opportunity.html?oppId=349702","SM-24-005")</f>
        <v>SM-24-005</v>
      </c>
      <c r="C22" s="8" t="s">
        <v>142</v>
      </c>
      <c r="D22" s="9" t="s">
        <v>143</v>
      </c>
      <c r="E22" s="15" t="s">
        <v>144</v>
      </c>
      <c r="F22" s="8" t="s">
        <v>118</v>
      </c>
      <c r="G22" s="8" t="s">
        <v>119</v>
      </c>
      <c r="H22" s="10">
        <v>1.6652528E7</v>
      </c>
      <c r="I22" s="8">
        <v>22.0</v>
      </c>
      <c r="J22" s="8" t="s">
        <v>145</v>
      </c>
      <c r="K22" s="8" t="s">
        <v>146</v>
      </c>
      <c r="L22" s="9" t="s">
        <v>147</v>
      </c>
      <c r="M22" s="11">
        <v>45337.0</v>
      </c>
      <c r="N22" s="12" t="s">
        <v>23</v>
      </c>
    </row>
    <row r="23">
      <c r="A23" s="6" t="s">
        <v>14</v>
      </c>
      <c r="B23" s="7" t="str">
        <f>HYPERLINK("https://www.grants.gov/view-opportunity.html?oppId=349703","SM-24-006")</f>
        <v>SM-24-006</v>
      </c>
      <c r="C23" s="8" t="s">
        <v>148</v>
      </c>
      <c r="D23" s="9" t="s">
        <v>149</v>
      </c>
      <c r="E23" s="15" t="s">
        <v>150</v>
      </c>
      <c r="F23" s="8" t="s">
        <v>118</v>
      </c>
      <c r="G23" s="8" t="s">
        <v>119</v>
      </c>
      <c r="H23" s="10">
        <v>1.510902E7</v>
      </c>
      <c r="I23" s="8">
        <v>15.0</v>
      </c>
      <c r="J23" s="8" t="s">
        <v>151</v>
      </c>
      <c r="K23" s="8" t="s">
        <v>152</v>
      </c>
      <c r="L23" s="9" t="s">
        <v>153</v>
      </c>
      <c r="M23" s="11">
        <v>45337.0</v>
      </c>
      <c r="N23" s="12" t="s">
        <v>62</v>
      </c>
    </row>
    <row r="24">
      <c r="A24" s="6" t="s">
        <v>14</v>
      </c>
      <c r="B24" s="7" t="str">
        <f>HYPERLINK("https://www.grants.gov/view-opportunity.html?oppId=349688","SP-24-001")</f>
        <v>SP-24-001</v>
      </c>
      <c r="C24" s="8" t="s">
        <v>154</v>
      </c>
      <c r="D24" s="9" t="s">
        <v>155</v>
      </c>
      <c r="E24" s="9" t="s">
        <v>156</v>
      </c>
      <c r="F24" s="8" t="s">
        <v>118</v>
      </c>
      <c r="G24" s="8" t="s">
        <v>119</v>
      </c>
      <c r="H24" s="10">
        <v>4566000.0</v>
      </c>
      <c r="I24" s="8">
        <v>76.0</v>
      </c>
      <c r="J24" s="8" t="s">
        <v>157</v>
      </c>
      <c r="K24" s="8" t="s">
        <v>158</v>
      </c>
      <c r="L24" s="9" t="s">
        <v>159</v>
      </c>
      <c r="M24" s="11">
        <v>45337.0</v>
      </c>
      <c r="N24" s="12" t="s">
        <v>23</v>
      </c>
    </row>
    <row r="25">
      <c r="A25" s="6" t="s">
        <v>14</v>
      </c>
      <c r="B25" s="7" t="str">
        <f>HYPERLINK("https://www.grants.gov/view-opportunity.html?oppId=349681","TI-24-002")</f>
        <v>TI-24-002</v>
      </c>
      <c r="C25" s="8" t="s">
        <v>160</v>
      </c>
      <c r="D25" s="9" t="s">
        <v>161</v>
      </c>
      <c r="E25" s="15" t="s">
        <v>162</v>
      </c>
      <c r="F25" s="8" t="s">
        <v>118</v>
      </c>
      <c r="G25" s="8" t="s">
        <v>119</v>
      </c>
      <c r="H25" s="10">
        <v>3600000.0</v>
      </c>
      <c r="I25" s="8">
        <v>4.0</v>
      </c>
      <c r="J25" s="8" t="s">
        <v>163</v>
      </c>
      <c r="K25" s="8" t="s">
        <v>164</v>
      </c>
      <c r="L25" s="9" t="s">
        <v>165</v>
      </c>
      <c r="M25" s="11">
        <v>45337.0</v>
      </c>
      <c r="N25" s="12" t="s">
        <v>62</v>
      </c>
    </row>
    <row r="26">
      <c r="A26" s="6" t="s">
        <v>14</v>
      </c>
      <c r="B26" s="7" t="str">
        <f>HYPERLINK("https://www.grants.gov/view-opportunity.html?oppId=349682","TI-24-003")</f>
        <v>TI-24-003</v>
      </c>
      <c r="C26" s="8" t="s">
        <v>166</v>
      </c>
      <c r="D26" s="9" t="s">
        <v>167</v>
      </c>
      <c r="E26" s="15" t="s">
        <v>168</v>
      </c>
      <c r="F26" s="8" t="s">
        <v>118</v>
      </c>
      <c r="G26" s="8" t="s">
        <v>119</v>
      </c>
      <c r="H26" s="10">
        <v>5600000.0</v>
      </c>
      <c r="I26" s="8">
        <v>19.0</v>
      </c>
      <c r="J26" s="8" t="s">
        <v>169</v>
      </c>
      <c r="K26" s="8" t="s">
        <v>170</v>
      </c>
      <c r="L26" s="9" t="s">
        <v>171</v>
      </c>
      <c r="M26" s="11">
        <v>45337.0</v>
      </c>
      <c r="N26" s="12" t="s">
        <v>62</v>
      </c>
    </row>
    <row r="27">
      <c r="A27" s="6" t="s">
        <v>14</v>
      </c>
      <c r="B27" s="7" t="str">
        <f>HYPERLINK("https://www.grants.gov/view-opportunity.html?oppId=349684","TI-24-006")</f>
        <v>TI-24-006</v>
      </c>
      <c r="C27" s="8" t="s">
        <v>172</v>
      </c>
      <c r="D27" s="9" t="s">
        <v>173</v>
      </c>
      <c r="E27" s="15" t="s">
        <v>174</v>
      </c>
      <c r="F27" s="8" t="s">
        <v>118</v>
      </c>
      <c r="G27" s="8" t="s">
        <v>119</v>
      </c>
      <c r="H27" s="10">
        <v>6000000.0</v>
      </c>
      <c r="I27" s="8">
        <v>10.0</v>
      </c>
      <c r="J27" s="8" t="s">
        <v>175</v>
      </c>
      <c r="K27" s="8" t="s">
        <v>176</v>
      </c>
      <c r="L27" s="9" t="s">
        <v>177</v>
      </c>
      <c r="M27" s="16">
        <v>45366.0</v>
      </c>
      <c r="N27" s="12" t="s">
        <v>62</v>
      </c>
    </row>
    <row r="28">
      <c r="A28" s="6" t="s">
        <v>14</v>
      </c>
      <c r="B28" s="7" t="str">
        <f>HYPERLINK("https://www.grants.gov/view-opportunity.html?oppId=349686","TI-24-008")</f>
        <v>TI-24-008</v>
      </c>
      <c r="C28" s="8" t="s">
        <v>178</v>
      </c>
      <c r="D28" s="9" t="s">
        <v>179</v>
      </c>
      <c r="E28" s="15" t="s">
        <v>180</v>
      </c>
      <c r="F28" s="8" t="s">
        <v>118</v>
      </c>
      <c r="G28" s="8" t="s">
        <v>119</v>
      </c>
      <c r="H28" s="10">
        <v>1.4885E9</v>
      </c>
      <c r="I28" s="8">
        <v>59.0</v>
      </c>
      <c r="J28" s="8" t="s">
        <v>181</v>
      </c>
      <c r="K28" s="8" t="s">
        <v>182</v>
      </c>
      <c r="L28" s="9" t="s">
        <v>183</v>
      </c>
      <c r="M28" s="11">
        <v>45337.0</v>
      </c>
      <c r="N28" s="12" t="s">
        <v>62</v>
      </c>
    </row>
    <row r="29">
      <c r="A29" s="6" t="s">
        <v>14</v>
      </c>
      <c r="B29" s="7" t="str">
        <f>HYPERLINK("https://www.grants.gov/view-opportunity.html?oppId=349687","TI-24-009")</f>
        <v>TI-24-009</v>
      </c>
      <c r="C29" s="8" t="s">
        <v>184</v>
      </c>
      <c r="D29" s="9" t="s">
        <v>185</v>
      </c>
      <c r="E29" s="15" t="s">
        <v>186</v>
      </c>
      <c r="F29" s="8" t="s">
        <v>118</v>
      </c>
      <c r="G29" s="8" t="s">
        <v>119</v>
      </c>
      <c r="H29" s="10">
        <v>5.5E7</v>
      </c>
      <c r="I29" s="8">
        <v>150.0</v>
      </c>
      <c r="J29" s="8" t="s">
        <v>187</v>
      </c>
      <c r="K29" s="8" t="s">
        <v>188</v>
      </c>
      <c r="L29" s="9" t="s">
        <v>189</v>
      </c>
      <c r="M29" s="11">
        <v>45337.0</v>
      </c>
      <c r="N29" s="12" t="s">
        <v>62</v>
      </c>
    </row>
    <row r="30">
      <c r="A30" s="6" t="s">
        <v>190</v>
      </c>
      <c r="B30" s="7" t="s">
        <v>191</v>
      </c>
      <c r="C30" s="8" t="s">
        <v>192</v>
      </c>
      <c r="D30" s="9" t="s">
        <v>193</v>
      </c>
      <c r="E30" s="17" t="s">
        <v>194</v>
      </c>
      <c r="F30" s="8" t="s">
        <v>118</v>
      </c>
      <c r="G30" s="8" t="s">
        <v>119</v>
      </c>
      <c r="H30" s="10" t="s">
        <v>195</v>
      </c>
      <c r="I30" s="8">
        <v>26.0</v>
      </c>
      <c r="J30" s="18"/>
      <c r="K30" s="19"/>
      <c r="L30" s="20"/>
      <c r="M30" s="8" t="s">
        <v>190</v>
      </c>
      <c r="N30" s="12" t="s">
        <v>23</v>
      </c>
    </row>
    <row r="31">
      <c r="A31" s="6" t="s">
        <v>190</v>
      </c>
      <c r="B31" s="21" t="s">
        <v>196</v>
      </c>
      <c r="C31" s="8" t="s">
        <v>197</v>
      </c>
      <c r="D31" s="9" t="s">
        <v>198</v>
      </c>
      <c r="E31" s="9" t="s">
        <v>199</v>
      </c>
      <c r="F31" s="8" t="s">
        <v>118</v>
      </c>
      <c r="G31" s="8" t="s">
        <v>119</v>
      </c>
      <c r="H31" s="10" t="s">
        <v>200</v>
      </c>
      <c r="I31" s="8">
        <v>59.0</v>
      </c>
      <c r="J31" s="19"/>
      <c r="K31" s="19"/>
      <c r="L31" s="20"/>
      <c r="M31" s="8" t="s">
        <v>190</v>
      </c>
      <c r="N31" s="12" t="s">
        <v>23</v>
      </c>
    </row>
    <row r="32">
      <c r="A32" s="6" t="s">
        <v>14</v>
      </c>
      <c r="B32" s="7" t="str">
        <f>HYPERLINK("https://www.grants.gov/view-opportunity.html?oppId=349754","HHS-2024-ACF-ACYF-CX-0192")</f>
        <v>HHS-2024-ACF-ACYF-CX-0192</v>
      </c>
      <c r="C32" s="8" t="s">
        <v>201</v>
      </c>
      <c r="D32" s="9" t="s">
        <v>202</v>
      </c>
      <c r="E32" s="9" t="s">
        <v>203</v>
      </c>
      <c r="F32" s="8" t="s">
        <v>204</v>
      </c>
      <c r="G32" s="8" t="s">
        <v>205</v>
      </c>
      <c r="H32" s="8">
        <v>1.7004914E7</v>
      </c>
      <c r="I32" s="8">
        <v>68.0</v>
      </c>
      <c r="J32" s="8" t="s">
        <v>206</v>
      </c>
      <c r="K32" s="8" t="s">
        <v>207</v>
      </c>
      <c r="L32" s="9" t="s">
        <v>208</v>
      </c>
      <c r="M32" s="11">
        <v>45401.0</v>
      </c>
      <c r="N32" s="12" t="s">
        <v>23</v>
      </c>
    </row>
    <row r="33">
      <c r="A33" s="6" t="s">
        <v>14</v>
      </c>
      <c r="B33" s="7" t="str">
        <f>HYPERLINK("https://www.grants.gov/view-opportunity.html?oppId=349760","HHS-2024-ACF-ACYF-CY-0133")</f>
        <v>HHS-2024-ACF-ACYF-CY-0133</v>
      </c>
      <c r="C33" s="8" t="s">
        <v>209</v>
      </c>
      <c r="D33" s="8" t="s">
        <v>210</v>
      </c>
      <c r="E33" s="9" t="s">
        <v>211</v>
      </c>
      <c r="F33" s="8" t="s">
        <v>204</v>
      </c>
      <c r="G33" s="8" t="s">
        <v>205</v>
      </c>
      <c r="H33" s="8">
        <v>1.8E7</v>
      </c>
      <c r="I33" s="8">
        <v>72.0</v>
      </c>
      <c r="J33" s="8" t="s">
        <v>212</v>
      </c>
      <c r="K33" s="8" t="s">
        <v>213</v>
      </c>
      <c r="L33" s="9" t="s">
        <v>214</v>
      </c>
      <c r="M33" s="11">
        <v>45404.0</v>
      </c>
      <c r="N33" s="12" t="s">
        <v>23</v>
      </c>
    </row>
    <row r="34">
      <c r="A34" s="6" t="s">
        <v>190</v>
      </c>
      <c r="B34" s="22" t="s">
        <v>215</v>
      </c>
      <c r="C34" s="23" t="s">
        <v>216</v>
      </c>
      <c r="D34" s="23" t="s">
        <v>217</v>
      </c>
      <c r="E34" s="24" t="s">
        <v>218</v>
      </c>
      <c r="F34" s="8" t="s">
        <v>118</v>
      </c>
      <c r="G34" s="8" t="s">
        <v>119</v>
      </c>
      <c r="H34" s="25" t="s">
        <v>219</v>
      </c>
      <c r="I34" s="8">
        <v>10.0</v>
      </c>
      <c r="J34" s="23" t="s">
        <v>220</v>
      </c>
      <c r="K34" s="23" t="s">
        <v>221</v>
      </c>
      <c r="L34" s="9" t="s">
        <v>222</v>
      </c>
      <c r="M34" s="26" t="s">
        <v>223</v>
      </c>
      <c r="N34" s="27" t="s">
        <v>224</v>
      </c>
    </row>
    <row r="35">
      <c r="A35" s="6" t="s">
        <v>14</v>
      </c>
      <c r="B35" s="28" t="s">
        <v>225</v>
      </c>
      <c r="C35" s="29" t="s">
        <v>166</v>
      </c>
      <c r="D35" s="29" t="s">
        <v>226</v>
      </c>
      <c r="E35" s="30" t="s">
        <v>227</v>
      </c>
      <c r="F35" s="31" t="s">
        <v>118</v>
      </c>
      <c r="G35" s="31" t="s">
        <v>119</v>
      </c>
      <c r="H35" s="32">
        <v>5600000.0</v>
      </c>
      <c r="I35" s="31">
        <v>19.0</v>
      </c>
      <c r="J35" s="33" t="s">
        <v>169</v>
      </c>
      <c r="K35" s="33" t="s">
        <v>170</v>
      </c>
      <c r="L35" s="34" t="s">
        <v>171</v>
      </c>
      <c r="M35" s="35">
        <v>45337.0</v>
      </c>
      <c r="N35" s="27" t="s">
        <v>228</v>
      </c>
    </row>
    <row r="36">
      <c r="A36" s="6" t="s">
        <v>14</v>
      </c>
      <c r="B36" s="28" t="s">
        <v>229</v>
      </c>
      <c r="C36" s="36" t="s">
        <v>230</v>
      </c>
      <c r="D36" s="37" t="s">
        <v>231</v>
      </c>
      <c r="E36" s="30" t="s">
        <v>232</v>
      </c>
      <c r="F36" s="31" t="s">
        <v>118</v>
      </c>
      <c r="G36" s="31" t="s">
        <v>119</v>
      </c>
      <c r="H36" s="32">
        <v>1950000.0</v>
      </c>
      <c r="I36" s="31">
        <v>3.0</v>
      </c>
      <c r="J36" s="33" t="s">
        <v>233</v>
      </c>
      <c r="K36" s="33" t="s">
        <v>234</v>
      </c>
      <c r="L36" s="34" t="s">
        <v>235</v>
      </c>
      <c r="M36" s="35">
        <v>45366.0</v>
      </c>
      <c r="N36" s="12" t="s">
        <v>62</v>
      </c>
    </row>
    <row r="37">
      <c r="A37" s="6" t="s">
        <v>14</v>
      </c>
      <c r="B37" s="28" t="s">
        <v>236</v>
      </c>
      <c r="C37" s="37" t="s">
        <v>237</v>
      </c>
      <c r="D37" s="29" t="s">
        <v>238</v>
      </c>
      <c r="E37" s="30" t="s">
        <v>239</v>
      </c>
      <c r="F37" s="31" t="s">
        <v>118</v>
      </c>
      <c r="G37" s="31" t="s">
        <v>119</v>
      </c>
      <c r="H37" s="32">
        <v>5700000.0</v>
      </c>
      <c r="I37" s="31">
        <v>8.0</v>
      </c>
      <c r="J37" s="33" t="s">
        <v>233</v>
      </c>
      <c r="K37" s="33" t="s">
        <v>234</v>
      </c>
      <c r="L37" s="34" t="s">
        <v>240</v>
      </c>
      <c r="M37" s="35">
        <v>45366.0</v>
      </c>
      <c r="N37" s="12" t="s">
        <v>62</v>
      </c>
    </row>
    <row r="38">
      <c r="A38" s="38" t="s">
        <v>190</v>
      </c>
      <c r="B38" s="39" t="s">
        <v>241</v>
      </c>
      <c r="C38" s="40" t="s">
        <v>242</v>
      </c>
      <c r="D38" s="40" t="s">
        <v>243</v>
      </c>
      <c r="E38" s="40" t="s">
        <v>244</v>
      </c>
      <c r="F38" s="41" t="s">
        <v>118</v>
      </c>
      <c r="G38" s="41" t="s">
        <v>119</v>
      </c>
      <c r="H38" s="40" t="s">
        <v>245</v>
      </c>
      <c r="I38" s="41">
        <v>61.0</v>
      </c>
      <c r="J38" s="42" t="s">
        <v>246</v>
      </c>
      <c r="K38" s="42" t="s">
        <v>247</v>
      </c>
      <c r="L38" s="43" t="s">
        <v>248</v>
      </c>
      <c r="M38" s="44">
        <v>45383.0</v>
      </c>
      <c r="N38" s="12" t="s">
        <v>249</v>
      </c>
    </row>
  </sheetData>
  <hyperlinks>
    <hyperlink r:id="rId1" ref="N2"/>
    <hyperlink r:id="rId2" ref="N3"/>
    <hyperlink r:id="rId3" ref="N4"/>
    <hyperlink r:id="rId4" ref="N5"/>
    <hyperlink r:id="rId5" ref="N6"/>
    <hyperlink r:id="rId6" ref="N7"/>
    <hyperlink r:id="rId7" ref="N8"/>
    <hyperlink r:id="rId8" ref="N9"/>
    <hyperlink r:id="rId9" ref="N10"/>
    <hyperlink r:id="rId10" ref="N11"/>
    <hyperlink r:id="rId11" ref="N12"/>
    <hyperlink r:id="rId12" ref="N13"/>
    <hyperlink r:id="rId13" ref="N14"/>
    <hyperlink r:id="rId14" ref="N15"/>
    <hyperlink r:id="rId15" ref="N16"/>
    <hyperlink r:id="rId16" ref="N17"/>
    <hyperlink r:id="rId17" ref="N18"/>
    <hyperlink r:id="rId18" ref="N19"/>
    <hyperlink r:id="rId19" ref="N20"/>
    <hyperlink r:id="rId20" ref="N21"/>
    <hyperlink r:id="rId21" ref="N22"/>
    <hyperlink r:id="rId22" ref="N23"/>
    <hyperlink r:id="rId23" ref="N24"/>
    <hyperlink r:id="rId24" ref="N25"/>
    <hyperlink r:id="rId25" ref="N26"/>
    <hyperlink r:id="rId26" ref="N27"/>
    <hyperlink r:id="rId27" ref="N28"/>
    <hyperlink r:id="rId28" ref="N29"/>
    <hyperlink r:id="rId29" ref="N30"/>
    <hyperlink r:id="rId30" ref="B31"/>
    <hyperlink r:id="rId31" ref="N31"/>
    <hyperlink r:id="rId32" ref="N32"/>
    <hyperlink r:id="rId33" ref="N33"/>
    <hyperlink r:id="rId34" ref="B34"/>
    <hyperlink r:id="rId35" ref="N34"/>
    <hyperlink r:id="rId36" ref="B35"/>
    <hyperlink r:id="rId37" ref="N35"/>
    <hyperlink r:id="rId38" ref="B36"/>
    <hyperlink r:id="rId39" ref="N36"/>
    <hyperlink r:id="rId40" ref="B37"/>
    <hyperlink r:id="rId41" ref="N37"/>
    <hyperlink r:id="rId42" ref="B38"/>
    <hyperlink r:id="rId43" ref="N38"/>
  </hyperlinks>
  <printOptions/>
  <pageMargins bottom="1.0" footer="0.0" header="0.0" left="0.75" right="0.75" top="1.0"/>
  <pageSetup orientation="landscape"/>
  <drawing r:id="rId44"/>
  <tableParts count="1">
    <tablePart r:id="rId46"/>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2023-08-02T15:23:25Z</dcterms:created>
  <dc:creator>Microsoft Office User</dc:creator>
</cp:coreProperties>
</file>